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Rn73K+6GFuZ8GNoKzdzhWiLdCW9yBkoe+cCMS/JAFT231MA4AhdpEo8uUnM+wPGkoikZt6Yp0YFlX9wwcCZzJA==" workbookSaltValue="0zrEJxtgSMfo0G7AcZdnJQ==" workbookSpinCount="100000" lockStructure="1"/>
  <bookViews>
    <workbookView xWindow="0" yWindow="0" windowWidth="28800" windowHeight="11685" firstSheet="4" activeTab="9"/>
  </bookViews>
  <sheets>
    <sheet name="WEEE - 1. Applied Scheme" sheetId="8" r:id="rId1"/>
    <sheet name="EEE - 1. Applied Scheme" sheetId="11" r:id="rId2"/>
    <sheet name="WEEE - 2. Discarders" sheetId="14" r:id="rId3"/>
    <sheet name="EEE - 2. Discarders" sheetId="15" r:id="rId4"/>
    <sheet name="WEEE - 3. Types of appliances" sheetId="16" r:id="rId5"/>
    <sheet name="EEE - 3. Types of appliances" sheetId="17" r:id="rId6"/>
    <sheet name="Data collection proposal" sheetId="3" r:id="rId7"/>
    <sheet name="Question 1" sheetId="1" r:id="rId8"/>
    <sheet name="Question 3" sheetId="4" r:id="rId9"/>
    <sheet name="Question 4" sheetId="5"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6" l="1"/>
  <c r="L36" i="16"/>
  <c r="L32" i="16"/>
  <c r="D32" i="16"/>
  <c r="C32" i="16"/>
  <c r="G21" i="14"/>
  <c r="T4" i="4" l="1"/>
  <c r="S4" i="4"/>
  <c r="Q4" i="4"/>
  <c r="R4" i="4"/>
  <c r="B22" i="4"/>
  <c r="I13" i="4"/>
  <c r="H13" i="4"/>
  <c r="G13" i="4"/>
  <c r="E13" i="1"/>
  <c r="J4" i="1"/>
  <c r="B22" i="1"/>
  <c r="H7" i="1"/>
  <c r="U12" i="17" l="1"/>
  <c r="T12" i="17"/>
  <c r="S12" i="17"/>
  <c r="R12" i="17"/>
  <c r="Q12" i="17"/>
  <c r="P12" i="17"/>
  <c r="O12" i="17"/>
  <c r="N12" i="17"/>
  <c r="M12" i="17"/>
  <c r="U9" i="17"/>
  <c r="T9" i="17"/>
  <c r="S9" i="17"/>
  <c r="R9" i="17"/>
  <c r="Q9" i="17"/>
  <c r="P9" i="17"/>
  <c r="O9" i="17"/>
  <c r="N9" i="17"/>
  <c r="M9" i="17"/>
  <c r="U11" i="17"/>
  <c r="T11" i="17"/>
  <c r="S11" i="17"/>
  <c r="R11" i="17"/>
  <c r="Q11" i="17"/>
  <c r="P11" i="17"/>
  <c r="O11" i="17"/>
  <c r="N11" i="17"/>
  <c r="M11" i="17"/>
  <c r="U17" i="17"/>
  <c r="U20" i="17" s="1"/>
  <c r="T17" i="17"/>
  <c r="S17" i="17"/>
  <c r="R17" i="17"/>
  <c r="R20" i="17" s="1"/>
  <c r="Q17" i="17"/>
  <c r="P17" i="17"/>
  <c r="O17" i="17"/>
  <c r="N17" i="17"/>
  <c r="M17" i="17"/>
  <c r="T20" i="17"/>
  <c r="S20" i="17"/>
  <c r="V20" i="17"/>
  <c r="Q20" i="17"/>
  <c r="P20" i="17"/>
  <c r="O20" i="17"/>
  <c r="N20" i="17"/>
  <c r="M20" i="17"/>
  <c r="U19" i="17"/>
  <c r="T19" i="17"/>
  <c r="S19" i="17"/>
  <c r="R19" i="17"/>
  <c r="Q19" i="17"/>
  <c r="P19" i="17"/>
  <c r="O19" i="17"/>
  <c r="N19" i="17"/>
  <c r="M19" i="17"/>
  <c r="V16" i="17"/>
  <c r="V11" i="17"/>
  <c r="V18" i="17"/>
  <c r="V10" i="17"/>
  <c r="V8" i="17"/>
  <c r="V7" i="17"/>
  <c r="V6" i="17"/>
  <c r="V5" i="17"/>
  <c r="V4" i="17"/>
  <c r="L18" i="17"/>
  <c r="K19" i="17"/>
  <c r="L19" i="17"/>
  <c r="L17" i="17"/>
  <c r="L16" i="17"/>
  <c r="L10" i="17"/>
  <c r="L8" i="17"/>
  <c r="L7" i="17"/>
  <c r="L6" i="17"/>
  <c r="L5" i="17"/>
  <c r="L4" i="17"/>
  <c r="AE4" i="17"/>
  <c r="AE8" i="17"/>
  <c r="AE10" i="17"/>
  <c r="AE7" i="17"/>
  <c r="AC6" i="17"/>
  <c r="J20" i="17"/>
  <c r="J19" i="17"/>
  <c r="J17" i="17"/>
  <c r="J11" i="17"/>
  <c r="J9" i="17"/>
  <c r="J12" i="17" s="1"/>
  <c r="Y36" i="16"/>
  <c r="Z36" i="16"/>
  <c r="AE35" i="16"/>
  <c r="W32" i="16"/>
  <c r="Y32" i="16"/>
  <c r="Z32" i="16"/>
  <c r="U36" i="16"/>
  <c r="T36" i="16"/>
  <c r="S36" i="16"/>
  <c r="R36" i="16"/>
  <c r="Q36" i="16"/>
  <c r="P36" i="16"/>
  <c r="O36" i="16"/>
  <c r="N36" i="16"/>
  <c r="M36" i="16"/>
  <c r="U35" i="16"/>
  <c r="T35" i="16"/>
  <c r="S35" i="16"/>
  <c r="R35" i="16"/>
  <c r="Q35" i="16"/>
  <c r="P35" i="16"/>
  <c r="O35" i="16"/>
  <c r="N35" i="16"/>
  <c r="M35" i="16"/>
  <c r="U32" i="16"/>
  <c r="T32" i="16"/>
  <c r="S32" i="16"/>
  <c r="R32" i="16"/>
  <c r="Q32" i="16"/>
  <c r="P32" i="16"/>
  <c r="O32" i="16"/>
  <c r="N32" i="16"/>
  <c r="M32" i="16"/>
  <c r="K32" i="16"/>
  <c r="AE34" i="16"/>
  <c r="W31" i="16"/>
  <c r="X31" i="16"/>
  <c r="Y31" i="16"/>
  <c r="Z31" i="16"/>
  <c r="AE28" i="16"/>
  <c r="W24" i="16"/>
  <c r="Y24" i="16"/>
  <c r="Z24" i="16"/>
  <c r="AB24" i="16"/>
  <c r="AE23" i="16"/>
  <c r="W21" i="16"/>
  <c r="X21" i="16"/>
  <c r="Y21" i="16"/>
  <c r="Z21" i="16"/>
  <c r="AB21" i="16"/>
  <c r="W16" i="16"/>
  <c r="X16" i="16"/>
  <c r="Y16" i="16"/>
  <c r="Z16" i="16"/>
  <c r="AB16" i="16"/>
  <c r="AE22" i="16"/>
  <c r="AE20" i="16"/>
  <c r="AE17" i="16"/>
  <c r="AE18" i="16"/>
  <c r="AE19" i="16"/>
  <c r="AE30" i="16"/>
  <c r="W15" i="16"/>
  <c r="Y15" i="16"/>
  <c r="Z15" i="16"/>
  <c r="AB15" i="16"/>
  <c r="AE15" i="16"/>
  <c r="AE14" i="16"/>
  <c r="W13" i="16"/>
  <c r="X13" i="16"/>
  <c r="Y13" i="16"/>
  <c r="Z13" i="16"/>
  <c r="AB13" i="16"/>
  <c r="AC13" i="16"/>
  <c r="AE12" i="16"/>
  <c r="AC11" i="16"/>
  <c r="Y11" i="16"/>
  <c r="Z10" i="16"/>
  <c r="Y10" i="16"/>
  <c r="X10" i="16"/>
  <c r="W10" i="16"/>
  <c r="AC9" i="16"/>
  <c r="Z8" i="16"/>
  <c r="Y8" i="16"/>
  <c r="X8" i="16"/>
  <c r="W8" i="16"/>
  <c r="AE7" i="16"/>
  <c r="AE6" i="16"/>
  <c r="AE5" i="16"/>
  <c r="AE4" i="16"/>
  <c r="T24" i="16"/>
  <c r="S24" i="16"/>
  <c r="R24" i="16"/>
  <c r="Q24" i="16"/>
  <c r="P24" i="16"/>
  <c r="O24" i="16"/>
  <c r="M24" i="16"/>
  <c r="U23" i="16"/>
  <c r="T23" i="16"/>
  <c r="S23" i="16"/>
  <c r="R23" i="16"/>
  <c r="Q23" i="16"/>
  <c r="P23" i="16"/>
  <c r="O23" i="16"/>
  <c r="N23" i="16"/>
  <c r="M23" i="16"/>
  <c r="U15" i="16"/>
  <c r="T15" i="16"/>
  <c r="S15" i="16"/>
  <c r="R15" i="16"/>
  <c r="Q15" i="16"/>
  <c r="P15" i="16"/>
  <c r="O15" i="16"/>
  <c r="N15" i="16"/>
  <c r="M15" i="16"/>
  <c r="U21" i="16"/>
  <c r="U24" i="16" s="1"/>
  <c r="T21" i="16"/>
  <c r="S21" i="16"/>
  <c r="R21" i="16"/>
  <c r="Q21" i="16"/>
  <c r="P21" i="16"/>
  <c r="O21" i="16"/>
  <c r="N21" i="16"/>
  <c r="M21" i="16"/>
  <c r="AE32" i="16" l="1"/>
  <c r="N24" i="16"/>
  <c r="V9" i="17"/>
  <c r="L9" i="17"/>
  <c r="AF4" i="17"/>
  <c r="D23" i="16"/>
  <c r="D21" i="16"/>
  <c r="D15" i="16"/>
  <c r="D24" i="16" s="1"/>
  <c r="L4" i="16"/>
  <c r="V34" i="16"/>
  <c r="V33" i="16"/>
  <c r="V31" i="16"/>
  <c r="V28" i="16"/>
  <c r="V20" i="16"/>
  <c r="V16" i="16"/>
  <c r="V14" i="16"/>
  <c r="V22" i="16"/>
  <c r="V30" i="16"/>
  <c r="V29" i="16"/>
  <c r="V19" i="16"/>
  <c r="V18" i="16"/>
  <c r="V17" i="16"/>
  <c r="V13" i="16"/>
  <c r="V12" i="16"/>
  <c r="V11" i="16"/>
  <c r="V10" i="16"/>
  <c r="V9" i="16"/>
  <c r="V8" i="16"/>
  <c r="V7" i="16"/>
  <c r="V6" i="16"/>
  <c r="V5" i="16"/>
  <c r="V4" i="16"/>
  <c r="AF4" i="16" s="1"/>
  <c r="L34" i="16"/>
  <c r="L33" i="16"/>
  <c r="L31" i="16"/>
  <c r="L30" i="16"/>
  <c r="L29" i="16"/>
  <c r="L28" i="16"/>
  <c r="L22" i="16"/>
  <c r="L20" i="16"/>
  <c r="L19" i="16"/>
  <c r="L18" i="16"/>
  <c r="L17" i="16"/>
  <c r="L16" i="16"/>
  <c r="L14" i="16"/>
  <c r="L13" i="16"/>
  <c r="L12" i="16"/>
  <c r="L11" i="16"/>
  <c r="L10" i="16"/>
  <c r="L9" i="16"/>
  <c r="L8" i="16"/>
  <c r="L7" i="16"/>
  <c r="L6" i="16"/>
  <c r="L5" i="16"/>
  <c r="K20" i="17"/>
  <c r="I20" i="17"/>
  <c r="H20" i="17"/>
  <c r="G20" i="17"/>
  <c r="I19" i="17"/>
  <c r="H19" i="17"/>
  <c r="G19" i="17"/>
  <c r="K17" i="17"/>
  <c r="I17" i="17"/>
  <c r="H17" i="17"/>
  <c r="G17" i="17"/>
  <c r="I12" i="17"/>
  <c r="AC12" i="17" s="1"/>
  <c r="H12" i="17"/>
  <c r="G12" i="17"/>
  <c r="K11" i="17"/>
  <c r="AE11" i="17" s="1"/>
  <c r="I11" i="17"/>
  <c r="H11" i="17"/>
  <c r="G11" i="17"/>
  <c r="K9" i="17"/>
  <c r="AE9" i="17" s="1"/>
  <c r="I9" i="17"/>
  <c r="AC9" i="17" s="1"/>
  <c r="H9" i="17"/>
  <c r="G9" i="17"/>
  <c r="G35" i="16"/>
  <c r="H35" i="16"/>
  <c r="I35" i="16"/>
  <c r="J35" i="16"/>
  <c r="J32" i="16"/>
  <c r="J36" i="16" s="1"/>
  <c r="I32" i="16"/>
  <c r="H32" i="16"/>
  <c r="H36" i="16" s="1"/>
  <c r="G32" i="16"/>
  <c r="G36" i="16" s="1"/>
  <c r="J23" i="16"/>
  <c r="I23" i="16"/>
  <c r="H23" i="16"/>
  <c r="G23" i="16"/>
  <c r="J21" i="16"/>
  <c r="K21" i="16"/>
  <c r="AE21" i="16" s="1"/>
  <c r="I21" i="16"/>
  <c r="H21" i="16"/>
  <c r="G21" i="16"/>
  <c r="J15" i="16"/>
  <c r="I15" i="16"/>
  <c r="AC15" i="16" s="1"/>
  <c r="H15" i="16"/>
  <c r="G15" i="16"/>
  <c r="X24" i="16" l="1"/>
  <c r="X15" i="16"/>
  <c r="V12" i="17"/>
  <c r="AF9" i="17"/>
  <c r="K12" i="17"/>
  <c r="AE12" i="17" s="1"/>
  <c r="I36" i="16"/>
  <c r="H24" i="16"/>
  <c r="G24" i="16"/>
  <c r="J24" i="16"/>
  <c r="I24" i="16"/>
  <c r="AC24" i="16" s="1"/>
  <c r="V19" i="17" l="1"/>
  <c r="F19" i="17"/>
  <c r="E19" i="17"/>
  <c r="D19" i="17"/>
  <c r="C19" i="17"/>
  <c r="V17" i="17"/>
  <c r="F17" i="17"/>
  <c r="E17" i="17"/>
  <c r="E20" i="17" s="1"/>
  <c r="D17" i="17"/>
  <c r="C17" i="17"/>
  <c r="F11" i="17"/>
  <c r="E11" i="17"/>
  <c r="D11" i="17"/>
  <c r="C11" i="17"/>
  <c r="L11" i="17"/>
  <c r="AF11" i="17" s="1"/>
  <c r="F9" i="17"/>
  <c r="E9" i="17"/>
  <c r="D9" i="17"/>
  <c r="D12" i="17" s="1"/>
  <c r="C9" i="17"/>
  <c r="AF8" i="17"/>
  <c r="AF7" i="17"/>
  <c r="AF6" i="17"/>
  <c r="V35" i="16"/>
  <c r="K35" i="16"/>
  <c r="F35" i="16"/>
  <c r="E35" i="16"/>
  <c r="C35" i="16"/>
  <c r="AF34" i="16"/>
  <c r="V32" i="16"/>
  <c r="F32" i="16"/>
  <c r="E32" i="16"/>
  <c r="AF31" i="16"/>
  <c r="AF30" i="16"/>
  <c r="AF28" i="16"/>
  <c r="V23" i="16"/>
  <c r="K23" i="16"/>
  <c r="F23" i="16"/>
  <c r="E23" i="16"/>
  <c r="C23" i="16"/>
  <c r="V21" i="16"/>
  <c r="F21" i="16"/>
  <c r="E21" i="16"/>
  <c r="C21" i="16"/>
  <c r="AF20" i="16"/>
  <c r="AF19" i="16"/>
  <c r="AF18" i="16"/>
  <c r="AF17" i="16"/>
  <c r="V15" i="16"/>
  <c r="K15" i="16"/>
  <c r="F15" i="16"/>
  <c r="E15" i="16"/>
  <c r="C15" i="16"/>
  <c r="AF14" i="16"/>
  <c r="AF13" i="16"/>
  <c r="AF12" i="16"/>
  <c r="AF11" i="16"/>
  <c r="AF10" i="16"/>
  <c r="AF9" i="16"/>
  <c r="AF8" i="16"/>
  <c r="AF7" i="16"/>
  <c r="AF6" i="16"/>
  <c r="K36" i="16" l="1"/>
  <c r="AE36" i="16" s="1"/>
  <c r="L35" i="16"/>
  <c r="AF35" i="16"/>
  <c r="V36" i="16"/>
  <c r="L21" i="16"/>
  <c r="AF21" i="16" s="1"/>
  <c r="L23" i="16"/>
  <c r="AF23" i="16" s="1"/>
  <c r="L15" i="16"/>
  <c r="L12" i="17"/>
  <c r="F20" i="17"/>
  <c r="C12" i="17"/>
  <c r="E12" i="17"/>
  <c r="AF10" i="17"/>
  <c r="C20" i="17"/>
  <c r="F12" i="17"/>
  <c r="D20" i="17"/>
  <c r="F36" i="16"/>
  <c r="E36" i="16"/>
  <c r="K24" i="16"/>
  <c r="AE24" i="16" s="1"/>
  <c r="V24" i="16"/>
  <c r="C24" i="16"/>
  <c r="E24" i="16"/>
  <c r="F24" i="16"/>
  <c r="L20" i="17"/>
  <c r="AF16" i="16"/>
  <c r="AF5" i="16"/>
  <c r="AF22" i="16"/>
  <c r="C36" i="16"/>
  <c r="G7" i="15"/>
  <c r="G18" i="15"/>
  <c r="G19" i="15" s="1"/>
  <c r="G16" i="15"/>
  <c r="G17" i="15" s="1"/>
  <c r="G10" i="15"/>
  <c r="I10" i="15" s="1"/>
  <c r="G8" i="15"/>
  <c r="I8" i="15" s="1"/>
  <c r="G6" i="15"/>
  <c r="I6" i="15" s="1"/>
  <c r="G5" i="15"/>
  <c r="G4" i="15"/>
  <c r="G22" i="14"/>
  <c r="G29" i="14"/>
  <c r="G17" i="14"/>
  <c r="G33" i="14"/>
  <c r="G35" i="14"/>
  <c r="G34" i="14"/>
  <c r="G32" i="14"/>
  <c r="I32" i="14" s="1"/>
  <c r="G31" i="14"/>
  <c r="G30" i="14"/>
  <c r="G23" i="14"/>
  <c r="G24" i="14" s="1"/>
  <c r="G20" i="14"/>
  <c r="G19" i="14"/>
  <c r="G18" i="14"/>
  <c r="G15" i="14"/>
  <c r="I15" i="14" s="1"/>
  <c r="G14" i="14"/>
  <c r="G13" i="14"/>
  <c r="G12" i="14"/>
  <c r="I12" i="14" s="1"/>
  <c r="G11" i="14"/>
  <c r="G10" i="14"/>
  <c r="G9" i="14"/>
  <c r="I9" i="14" s="1"/>
  <c r="G8" i="14"/>
  <c r="G7" i="14"/>
  <c r="I7" i="14" s="1"/>
  <c r="G6" i="14"/>
  <c r="I6" i="14" s="1"/>
  <c r="G5" i="14"/>
  <c r="H36" i="14"/>
  <c r="H33" i="14"/>
  <c r="H37" i="14" s="1"/>
  <c r="H24" i="14"/>
  <c r="H22" i="14"/>
  <c r="H16" i="14"/>
  <c r="H19" i="15"/>
  <c r="F19" i="15"/>
  <c r="E19" i="15"/>
  <c r="D19" i="15"/>
  <c r="C19" i="15"/>
  <c r="H17" i="15"/>
  <c r="F17" i="15"/>
  <c r="E17" i="15"/>
  <c r="E20" i="15" s="1"/>
  <c r="D17" i="15"/>
  <c r="C17" i="15"/>
  <c r="H11" i="15"/>
  <c r="F11" i="15"/>
  <c r="E11" i="15"/>
  <c r="D11" i="15"/>
  <c r="C11" i="15"/>
  <c r="H9" i="15"/>
  <c r="F9" i="15"/>
  <c r="E9" i="15"/>
  <c r="D9" i="15"/>
  <c r="C9" i="15"/>
  <c r="I7" i="15"/>
  <c r="F36" i="14"/>
  <c r="E36" i="14"/>
  <c r="D36" i="14"/>
  <c r="C36" i="14"/>
  <c r="I35" i="14"/>
  <c r="F33" i="14"/>
  <c r="E33" i="14"/>
  <c r="D33" i="14"/>
  <c r="D37" i="14" s="1"/>
  <c r="C33" i="14"/>
  <c r="I31" i="14"/>
  <c r="I29" i="14"/>
  <c r="F24" i="14"/>
  <c r="E24" i="14"/>
  <c r="D24" i="14"/>
  <c r="C24" i="14"/>
  <c r="F22" i="14"/>
  <c r="E22" i="14"/>
  <c r="D22" i="14"/>
  <c r="C22" i="14"/>
  <c r="I20" i="14"/>
  <c r="I19" i="14"/>
  <c r="I18" i="14"/>
  <c r="I17" i="14"/>
  <c r="F16" i="14"/>
  <c r="E16" i="14"/>
  <c r="D16" i="14"/>
  <c r="C16" i="14"/>
  <c r="I14" i="14"/>
  <c r="I13" i="14"/>
  <c r="I11" i="14"/>
  <c r="I10" i="14"/>
  <c r="I8" i="14"/>
  <c r="G21" i="11"/>
  <c r="H21" i="11"/>
  <c r="I21" i="11"/>
  <c r="F21" i="11"/>
  <c r="E21" i="11"/>
  <c r="D21" i="11"/>
  <c r="C21" i="11"/>
  <c r="I36" i="8"/>
  <c r="G36" i="8"/>
  <c r="F36" i="8"/>
  <c r="E36" i="8"/>
  <c r="D36" i="8"/>
  <c r="C36" i="8"/>
  <c r="H35" i="8"/>
  <c r="J35" i="8" s="1"/>
  <c r="H34" i="8"/>
  <c r="I33" i="8"/>
  <c r="I37" i="8" s="1"/>
  <c r="G33" i="8"/>
  <c r="F33" i="8"/>
  <c r="F37" i="8" s="1"/>
  <c r="E33" i="8"/>
  <c r="D33" i="8"/>
  <c r="C33" i="8"/>
  <c r="C37" i="8" s="1"/>
  <c r="J32" i="8"/>
  <c r="H32" i="8"/>
  <c r="H31" i="8"/>
  <c r="J31" i="8" s="1"/>
  <c r="H30" i="8"/>
  <c r="H29" i="8"/>
  <c r="W36" i="16" l="1"/>
  <c r="E37" i="8"/>
  <c r="AF36" i="16"/>
  <c r="H33" i="8"/>
  <c r="I21" i="14"/>
  <c r="C20" i="15"/>
  <c r="H20" i="15"/>
  <c r="L24" i="16"/>
  <c r="AF24" i="16" s="1"/>
  <c r="AF12" i="17"/>
  <c r="AF15" i="16"/>
  <c r="AF32" i="16"/>
  <c r="E12" i="15"/>
  <c r="G9" i="15"/>
  <c r="G20" i="15"/>
  <c r="F12" i="15"/>
  <c r="D12" i="15"/>
  <c r="F20" i="15"/>
  <c r="D20" i="15"/>
  <c r="H12" i="15"/>
  <c r="H25" i="14"/>
  <c r="C25" i="14"/>
  <c r="G11" i="15"/>
  <c r="I11" i="15" s="1"/>
  <c r="C12" i="15"/>
  <c r="G36" i="14"/>
  <c r="I36" i="14" s="1"/>
  <c r="F25" i="14"/>
  <c r="E37" i="14"/>
  <c r="I24" i="14"/>
  <c r="F37" i="14"/>
  <c r="E25" i="14"/>
  <c r="G37" i="8"/>
  <c r="D37" i="8"/>
  <c r="C37" i="14"/>
  <c r="D25" i="14"/>
  <c r="G16" i="14"/>
  <c r="I16" i="14" s="1"/>
  <c r="I4" i="15"/>
  <c r="I22" i="14"/>
  <c r="I23" i="14"/>
  <c r="I5" i="14"/>
  <c r="J33" i="8"/>
  <c r="H36" i="8"/>
  <c r="J36" i="8" s="1"/>
  <c r="J29" i="8"/>
  <c r="G25" i="14" l="1"/>
  <c r="I25" i="14" s="1"/>
  <c r="G12" i="15"/>
  <c r="I12" i="15" s="1"/>
  <c r="I9" i="15"/>
  <c r="H37" i="8"/>
  <c r="J37" i="8" s="1"/>
  <c r="G37" i="14"/>
  <c r="I37" i="14" s="1"/>
  <c r="I33" i="14"/>
  <c r="H17" i="11" l="1"/>
  <c r="C18" i="11"/>
  <c r="D18" i="11"/>
  <c r="E18" i="11"/>
  <c r="F18" i="11"/>
  <c r="G18" i="11"/>
  <c r="I18" i="11"/>
  <c r="H19" i="11"/>
  <c r="C20" i="11"/>
  <c r="D20" i="11"/>
  <c r="E20" i="11"/>
  <c r="F20" i="11"/>
  <c r="G20" i="11"/>
  <c r="I20" i="11"/>
  <c r="H9" i="11"/>
  <c r="J9" i="11" s="1"/>
  <c r="H20" i="11" l="1"/>
  <c r="H18" i="11"/>
  <c r="H8" i="11"/>
  <c r="J8" i="11" s="1"/>
  <c r="H20" i="8"/>
  <c r="J20" i="8" s="1"/>
  <c r="I12" i="11"/>
  <c r="G12" i="11"/>
  <c r="F12" i="11"/>
  <c r="E12" i="11"/>
  <c r="D12" i="11"/>
  <c r="C12" i="11"/>
  <c r="H11" i="11"/>
  <c r="J11" i="11" s="1"/>
  <c r="I10" i="11"/>
  <c r="G10" i="11"/>
  <c r="F10" i="11"/>
  <c r="E10" i="11"/>
  <c r="D10" i="11"/>
  <c r="C10" i="11"/>
  <c r="H7" i="11"/>
  <c r="J7" i="11" s="1"/>
  <c r="H6" i="11"/>
  <c r="H5" i="11"/>
  <c r="J5" i="11" s="1"/>
  <c r="BS6" i="3"/>
  <c r="BH6" i="3"/>
  <c r="BG6" i="3"/>
  <c r="BF6" i="3"/>
  <c r="BE6" i="3"/>
  <c r="BD6" i="3"/>
  <c r="BC6" i="3"/>
  <c r="BB6" i="3"/>
  <c r="BA6" i="3"/>
  <c r="AZ6" i="3"/>
  <c r="AY6" i="3"/>
  <c r="AO6" i="3"/>
  <c r="AE6" i="3"/>
  <c r="U6" i="3"/>
  <c r="K6" i="3"/>
  <c r="H5" i="8"/>
  <c r="J5" i="8" s="1"/>
  <c r="F16" i="8"/>
  <c r="F22" i="8"/>
  <c r="F24" i="8"/>
  <c r="I24" i="8"/>
  <c r="G24" i="8"/>
  <c r="E24" i="8"/>
  <c r="D24" i="8"/>
  <c r="C24" i="8"/>
  <c r="H23" i="8"/>
  <c r="J23" i="8" s="1"/>
  <c r="I22" i="8"/>
  <c r="G22" i="8"/>
  <c r="E22" i="8"/>
  <c r="D22" i="8"/>
  <c r="C22" i="8"/>
  <c r="H21" i="8"/>
  <c r="J21" i="8" s="1"/>
  <c r="H19" i="8"/>
  <c r="J19" i="8" s="1"/>
  <c r="H18" i="8"/>
  <c r="J18" i="8" s="1"/>
  <c r="H17" i="8"/>
  <c r="J17" i="8" s="1"/>
  <c r="I16" i="8"/>
  <c r="G16" i="8"/>
  <c r="D16" i="8"/>
  <c r="C16" i="8"/>
  <c r="H15" i="8"/>
  <c r="J15" i="8" s="1"/>
  <c r="H14" i="8"/>
  <c r="J14" i="8" s="1"/>
  <c r="H13" i="8"/>
  <c r="J13" i="8" s="1"/>
  <c r="H12" i="8"/>
  <c r="J12" i="8" s="1"/>
  <c r="H11" i="8"/>
  <c r="J11" i="8" s="1"/>
  <c r="H10" i="8"/>
  <c r="J10" i="8" s="1"/>
  <c r="H9" i="8"/>
  <c r="J9" i="8" s="1"/>
  <c r="H8" i="8"/>
  <c r="J8" i="8" s="1"/>
  <c r="H7" i="8"/>
  <c r="J7" i="8" s="1"/>
  <c r="H6" i="8"/>
  <c r="J6" i="8" s="1"/>
  <c r="BS5" i="3"/>
  <c r="BH5" i="3"/>
  <c r="BG5" i="3"/>
  <c r="BF5" i="3"/>
  <c r="BE5" i="3"/>
  <c r="BD5" i="3"/>
  <c r="BC5" i="3"/>
  <c r="BB5" i="3"/>
  <c r="BA5" i="3"/>
  <c r="AZ5" i="3"/>
  <c r="AY5" i="3"/>
  <c r="AO5" i="3"/>
  <c r="AE5" i="3"/>
  <c r="U5" i="3"/>
  <c r="K5" i="3"/>
  <c r="G13" i="11" l="1"/>
  <c r="C13" i="11"/>
  <c r="E13" i="11"/>
  <c r="D13" i="11"/>
  <c r="I13" i="11"/>
  <c r="F13" i="11"/>
  <c r="H12" i="11"/>
  <c r="J12" i="11" s="1"/>
  <c r="H10" i="11"/>
  <c r="H16" i="8"/>
  <c r="J16" i="8" s="1"/>
  <c r="BI6" i="3"/>
  <c r="BT6" i="3" s="1"/>
  <c r="F25" i="8"/>
  <c r="H24" i="8"/>
  <c r="J24" i="8" s="1"/>
  <c r="C25" i="8"/>
  <c r="I25" i="8"/>
  <c r="D25" i="8"/>
  <c r="G25" i="8"/>
  <c r="H22" i="8"/>
  <c r="J22" i="8" s="1"/>
  <c r="BI5" i="3"/>
  <c r="BT5" i="3" s="1"/>
  <c r="H13" i="11" l="1"/>
  <c r="J13" i="11" s="1"/>
  <c r="J10" i="11"/>
  <c r="H25" i="8"/>
  <c r="J25" i="8" s="1"/>
  <c r="J12" i="5"/>
  <c r="D23" i="5"/>
  <c r="P4" i="5" s="1"/>
  <c r="N4" i="5" l="1"/>
  <c r="E23" i="5"/>
  <c r="C23" i="5"/>
  <c r="O4" i="5" s="1"/>
  <c r="B23" i="5"/>
  <c r="K12" i="5"/>
  <c r="I12" i="5"/>
  <c r="H12" i="5"/>
  <c r="L7" i="4" l="1"/>
  <c r="M7" i="4"/>
  <c r="D22" i="4"/>
  <c r="C22" i="4"/>
  <c r="N7" i="4"/>
  <c r="E16" i="8" l="1"/>
  <c r="E25" i="8" s="1"/>
</calcChain>
</file>

<file path=xl/sharedStrings.xml><?xml version="1.0" encoding="utf-8"?>
<sst xmlns="http://schemas.openxmlformats.org/spreadsheetml/2006/main" count="584" uniqueCount="108">
  <si>
    <t xml:space="preserve">Does your structure or your members collect statistics from its partners on re-use and/or preparing for re-use activities of (W)EEE?  </t>
  </si>
  <si>
    <t>Ateliere Fara Frontiere</t>
  </si>
  <si>
    <t>BKN</t>
  </si>
  <si>
    <t>CF2D/CF2M</t>
  </si>
  <si>
    <t>Cyprus Environmental Scientist and Engineers Union</t>
  </si>
  <si>
    <t>Emmaüs France</t>
  </si>
  <si>
    <t>Envie</t>
  </si>
  <si>
    <t>Genvej til Udvikling</t>
  </si>
  <si>
    <t xml:space="preserve">Genvej til Udvikling </t>
  </si>
  <si>
    <t>Institute of Environmental Technology and Sustainable Development (I.E.T.S – www.envitech.org)</t>
  </si>
  <si>
    <t>KOMOSIE</t>
  </si>
  <si>
    <t>Perth College UHI, WEEE Centre</t>
  </si>
  <si>
    <t>Rehab Recycle</t>
  </si>
  <si>
    <t>RESSOURCES</t>
  </si>
  <si>
    <t>Revertia</t>
  </si>
  <si>
    <t>SIRRMIET</t>
  </si>
  <si>
    <t>Stowarzyszenie “Niepełnosprawni  dla Środowiska EKON”</t>
  </si>
  <si>
    <t>TIV Menorca</t>
  </si>
  <si>
    <t>Traperos de  Emaus</t>
  </si>
  <si>
    <t>Traperos de Emaús de Navarra</t>
  </si>
  <si>
    <t>Weee Electrocyclosis Cyprus LMD</t>
  </si>
  <si>
    <t>Re-use Centres</t>
  </si>
  <si>
    <t>PROs</t>
  </si>
  <si>
    <t>Amb3E</t>
  </si>
  <si>
    <t>Appliances Recycling SA / WEEE Take back scheme (PRO)</t>
  </si>
  <si>
    <t>ECODOM</t>
  </si>
  <si>
    <t>Eco-systèmes (French compliance scheme)</t>
  </si>
  <si>
    <t>ElektroEko S.A.</t>
  </si>
  <si>
    <t>Fundacion Ecotic</t>
  </si>
  <si>
    <t>Recupel vzw</t>
  </si>
  <si>
    <t>RoRec</t>
  </si>
  <si>
    <t>LA &amp; Waste agencies</t>
  </si>
  <si>
    <t>Yes 1 / No 0</t>
  </si>
  <si>
    <t>Danish Waste Association</t>
  </si>
  <si>
    <t>Enna Euno S.p.A.</t>
  </si>
  <si>
    <t>Umbrella Organization of all Styrian waste management associations</t>
  </si>
  <si>
    <t>Number of respondents collecting statistics</t>
  </si>
  <si>
    <t>IN TONS</t>
  </si>
  <si>
    <t>IN ITEMS</t>
  </si>
  <si>
    <t>Total</t>
  </si>
  <si>
    <t>Total Re-use Centres</t>
  </si>
  <si>
    <t>Total PROs</t>
  </si>
  <si>
    <t>Total LA &amp; Waste Agencies</t>
  </si>
  <si>
    <t>LA &amp; Waste Agencies</t>
  </si>
  <si>
    <t>Total Collection</t>
  </si>
  <si>
    <t>Preparing for Re-use</t>
  </si>
  <si>
    <t>Households</t>
  </si>
  <si>
    <t>Small electronic appliances</t>
  </si>
  <si>
    <t>Screens</t>
  </si>
  <si>
    <t>Large Household Appliances</t>
  </si>
  <si>
    <t>Non-identified</t>
  </si>
  <si>
    <t>Total - Dealers</t>
  </si>
  <si>
    <t>Non-Identified</t>
  </si>
  <si>
    <t>Total -  Preparing for Re-use</t>
  </si>
  <si>
    <t>Unidentified source</t>
  </si>
  <si>
    <t>Total - Unidentified source</t>
  </si>
  <si>
    <t>Toys</t>
  </si>
  <si>
    <t>IT and telecom equipments</t>
  </si>
  <si>
    <t>Consumer equipment</t>
  </si>
  <si>
    <t>Lamps, Leds</t>
  </si>
  <si>
    <t>When do you consider an item as being reused / prepared for re-use?</t>
  </si>
  <si>
    <t>When collected by your facility</t>
  </si>
  <si>
    <t>When made available on the market</t>
  </si>
  <si>
    <t>When sold or donated to a third party</t>
  </si>
  <si>
    <t>How do you (or the structures from which you collect data) measure the amount of (W)EEE re-used/prepared for re-use?</t>
  </si>
  <si>
    <t>Comment</t>
  </si>
  <si>
    <t>Physical scales</t>
  </si>
  <si>
    <t>Proxy weight data</t>
  </si>
  <si>
    <t>No authorisation needed, as our data collection has no official status</t>
  </si>
  <si>
    <t>Monthly</t>
  </si>
  <si>
    <t>Why not physical scale?</t>
  </si>
  <si>
    <t>Sí, de Gobierno de Navarra (Autonomía). Se actualiza anualmente</t>
  </si>
  <si>
    <t>Every year</t>
  </si>
  <si>
    <t>Here is the French “procedure” for Weee destinated for preparation for reuse: The incoming stream of Weee is weighted on a calibrated scale according to the French waste regulation (on the preparing for reuse workshop). We know then how many appliances are sold per year in the Envie network. One can estimate the weight of a big appliance at 52 kg (Eco-Systèmes data: 53 kg for a washing or a cooking machine and 52 for a cooling appliance).</t>
  </si>
  <si>
    <t>No authorisation is needed. There is no fi1ed term for updates.</t>
  </si>
  <si>
    <t>Traperos de  Emaus (Murcia)</t>
  </si>
  <si>
    <t>Temperature exchange equipment</t>
  </si>
  <si>
    <t>Re-use rate</t>
  </si>
  <si>
    <t>No data/opinion</t>
  </si>
  <si>
    <t>Both</t>
  </si>
  <si>
    <t>Re-use</t>
  </si>
  <si>
    <t>Civic Amenity Sites</t>
  </si>
  <si>
    <t>Total - Civic Amenity Sites</t>
  </si>
  <si>
    <t>(W)EEE Door to Door Collection</t>
  </si>
  <si>
    <t>Total - (W)EEE Door to Door Collection</t>
  </si>
  <si>
    <t>(W)EEE Collection Points</t>
  </si>
  <si>
    <t>Total - (W)EEE Collection Points</t>
  </si>
  <si>
    <t>Do-It-Yourself Delivery</t>
  </si>
  <si>
    <t>Preparing for Re-use rate</t>
  </si>
  <si>
    <t>Private Sector Entities</t>
  </si>
  <si>
    <t>Public Sector Entities</t>
  </si>
  <si>
    <t>Preparing for re-use rate</t>
  </si>
  <si>
    <t>WEEE Electrocyclosis Cyprus LMD</t>
  </si>
  <si>
    <t>Eco-systèmes</t>
  </si>
  <si>
    <t>?</t>
  </si>
  <si>
    <t>Mixed Origination</t>
  </si>
  <si>
    <t>Collection</t>
  </si>
  <si>
    <t>Prepared for re-use</t>
  </si>
  <si>
    <t>Total Prepared for Re-use</t>
  </si>
  <si>
    <t>Small Electronic Appliances</t>
  </si>
  <si>
    <t>Types collected  but not weighted separately</t>
  </si>
  <si>
    <t>Re-use rates</t>
  </si>
  <si>
    <t>Re-use centers</t>
  </si>
  <si>
    <t>Total Re-use</t>
  </si>
  <si>
    <t>Total Re-use rate</t>
  </si>
  <si>
    <t>Total Preparing for Re-use rate</t>
  </si>
  <si>
    <t xml:space="preserve">Estimations: Some respondents did not give enough information to know from what type of collection schemes the quantities collected came from. The quantities were therefore split equally between the collection schemes which were the most likely to be the origin of the collected items. The yellow cases contain data on which this process have been applied or which have been indirectly impacted by this process. </t>
  </si>
  <si>
    <t xml:space="preserve">Estimations: Some respondents did not give enough information to know from what type of discarders the quantities collected came from. The quantities were therefore split equally between the discarders which were the most likely to be the origin of the collected items. The yellow cases contain data on which this process have been applied or which have been indirectly impacted by this process. </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</si>
</sst>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sz val="11"/>
      <color rgb="FF9C5700"/>
      <name val="Calibri"/>
      <family val="2"/>
      <scheme val="minor"/>
    </font>
    <font>
      <sz val="18"/>
      <color theme="1"/>
      <name val="Calibri"/>
      <family val="2"/>
      <scheme val="minor"/>
    </font>
    <font>
      <sz val="11"/>
      <name val="Calibri"/>
      <family val="2"/>
      <charset val="161"/>
      <scheme val="minor"/>
    </font>
    <font>
      <b/>
      <sz val="11"/>
      <color theme="3" tint="-0.499984740745262"/>
      <name val="Calibri"/>
      <family val="2"/>
      <charset val="161"/>
      <scheme val="minor"/>
    </font>
    <font>
      <b/>
      <sz val="18"/>
      <color theme="1"/>
      <name val="Calibri"/>
      <family val="2"/>
      <scheme val="minor"/>
    </font>
    <font>
      <b/>
      <sz val="16"/>
      <color rgb="FF000000"/>
      <name val="Calibri"/>
      <family val="2"/>
    </font>
    <font>
      <b/>
      <sz val="11"/>
      <color rgb="FF000000"/>
      <name val="Calibri"/>
      <family val="2"/>
    </font>
    <font>
      <sz val="11"/>
      <color rgb="FF000000"/>
      <name val="Calibri"/>
      <family val="2"/>
    </font>
    <font>
      <sz val="24"/>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u/>
      <sz val="11"/>
      <color theme="1"/>
      <name val="Calibri"/>
      <family val="2"/>
      <scheme val="minor"/>
    </font>
    <font>
      <sz val="11"/>
      <color theme="3" tint="-0.499984740745262"/>
      <name val="Calibri"/>
      <family val="2"/>
      <scheme val="minor"/>
    </font>
    <font>
      <sz val="11"/>
      <name val="Calibri"/>
      <family val="2"/>
      <scheme val="minor"/>
    </font>
    <font>
      <b/>
      <sz val="16"/>
      <color theme="1"/>
      <name val="Calibri"/>
      <family val="2"/>
      <scheme val="minor"/>
    </font>
    <font>
      <sz val="10.5"/>
      <color theme="1"/>
      <name val="CIDFont+F1"/>
    </font>
    <font>
      <sz val="14"/>
      <color theme="1"/>
      <name val="Calibri"/>
      <family val="2"/>
      <scheme val="minor"/>
    </font>
    <font>
      <sz val="11"/>
      <color rgb="FF000000"/>
      <name val="Calibri"/>
      <family val="2"/>
      <scheme val="minor"/>
    </font>
    <font>
      <sz val="11"/>
      <color theme="1"/>
      <name val="Calibri"/>
      <family val="2"/>
    </font>
    <font>
      <b/>
      <sz val="11"/>
      <color theme="1"/>
      <name val="Calibri"/>
      <family val="2"/>
    </font>
    <font>
      <sz val="20"/>
      <color theme="1"/>
      <name val="Calibri"/>
      <family val="2"/>
      <scheme val="minor"/>
    </font>
    <font>
      <sz val="11"/>
      <color rgb="FF222222"/>
      <name val="Calibri"/>
      <family val="2"/>
      <scheme val="minor"/>
    </font>
    <font>
      <b/>
      <sz val="11"/>
      <color rgb="FF9C5700"/>
      <name val="Calibri"/>
      <family val="2"/>
      <scheme val="minor"/>
    </font>
    <font>
      <b/>
      <sz val="11"/>
      <color rgb="FFFF0000"/>
      <name val="Calibri"/>
      <family val="2"/>
      <scheme val="minor"/>
    </font>
  </fonts>
  <fills count="11">
    <fill>
      <patternFill patternType="none"/>
    </fill>
    <fill>
      <patternFill patternType="gray125"/>
    </fill>
    <fill>
      <patternFill patternType="solid">
        <fgColor rgb="FFFFEB9C"/>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ck">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4" fontId="1" fillId="2" borderId="0" applyBorder="0" applyAlignment="0" applyProtection="0"/>
  </cellStyleXfs>
  <cellXfs count="401">
    <xf numFmtId="0" fontId="0" fillId="0" borderId="0" xfId="0"/>
    <xf numFmtId="0" fontId="0"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5" borderId="1" xfId="0" applyFont="1" applyFill="1" applyBorder="1" applyAlignment="1">
      <alignment horizontal="left" vertical="center"/>
    </xf>
    <xf numFmtId="0" fontId="0" fillId="5" borderId="1" xfId="0"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4" fontId="8" fillId="0" borderId="13" xfId="0" applyNumberFormat="1" applyFont="1" applyFill="1" applyBorder="1" applyProtection="1"/>
    <xf numFmtId="4" fontId="8" fillId="0" borderId="7" xfId="0" applyNumberFormat="1" applyFont="1" applyFill="1" applyBorder="1" applyProtection="1"/>
    <xf numFmtId="4" fontId="8" fillId="0" borderId="4" xfId="0" applyNumberFormat="1" applyFont="1" applyFill="1" applyBorder="1" applyProtection="1"/>
    <xf numFmtId="4" fontId="7" fillId="0" borderId="0" xfId="0" applyNumberFormat="1" applyFont="1" applyFill="1" applyBorder="1" applyProtection="1"/>
    <xf numFmtId="4" fontId="10" fillId="0" borderId="4" xfId="1" applyNumberFormat="1" applyFont="1" applyFill="1" applyBorder="1" applyProtection="1"/>
    <xf numFmtId="4" fontId="0" fillId="0" borderId="0" xfId="0" applyNumberFormat="1"/>
    <xf numFmtId="4" fontId="0" fillId="0" borderId="5" xfId="0" applyNumberFormat="1" applyBorder="1"/>
    <xf numFmtId="4" fontId="0" fillId="0" borderId="0" xfId="0" applyNumberFormat="1" applyBorder="1"/>
    <xf numFmtId="4" fontId="6" fillId="0" borderId="0" xfId="0" applyNumberFormat="1" applyFont="1" applyFill="1" applyBorder="1" applyProtection="1"/>
    <xf numFmtId="4" fontId="0" fillId="0" borderId="0" xfId="0" applyNumberFormat="1" applyFill="1"/>
    <xf numFmtId="4" fontId="0" fillId="0" borderId="13" xfId="0" applyNumberFormat="1" applyBorder="1"/>
    <xf numFmtId="4" fontId="9" fillId="0" borderId="0" xfId="0" applyNumberFormat="1" applyFont="1" applyFill="1" applyBorder="1" applyAlignment="1">
      <alignment vertical="center" textRotation="255"/>
    </xf>
    <xf numFmtId="4" fontId="7" fillId="0" borderId="7" xfId="0" applyNumberFormat="1" applyFont="1" applyFill="1" applyBorder="1" applyAlignment="1" applyProtection="1">
      <alignment horizontal="left"/>
    </xf>
    <xf numFmtId="4" fontId="0" fillId="0" borderId="7" xfId="0" applyNumberFormat="1" applyBorder="1"/>
    <xf numFmtId="4" fontId="9" fillId="0" borderId="0" xfId="0" applyNumberFormat="1" applyFont="1" applyFill="1" applyBorder="1" applyAlignment="1">
      <alignment horizontal="center" vertical="center" textRotation="255"/>
    </xf>
    <xf numFmtId="4" fontId="7" fillId="0" borderId="16" xfId="0" applyNumberFormat="1" applyFont="1" applyFill="1" applyBorder="1" applyAlignment="1" applyProtection="1">
      <alignment horizontal="left"/>
    </xf>
    <xf numFmtId="4" fontId="0" fillId="3" borderId="21" xfId="0" applyNumberFormat="1" applyFont="1" applyFill="1" applyBorder="1" applyAlignment="1">
      <alignment horizontal="left" vertical="center" wrapText="1"/>
    </xf>
    <xf numFmtId="4" fontId="7" fillId="0" borderId="3" xfId="0" applyNumberFormat="1" applyFont="1" applyFill="1" applyBorder="1" applyAlignment="1" applyProtection="1">
      <alignment horizontal="left"/>
    </xf>
    <xf numFmtId="4" fontId="11" fillId="0" borderId="16" xfId="0" applyNumberFormat="1" applyFont="1" applyBorder="1"/>
    <xf numFmtId="4" fontId="11" fillId="0" borderId="17" xfId="0" applyNumberFormat="1" applyFont="1" applyBorder="1"/>
    <xf numFmtId="4" fontId="7" fillId="0" borderId="3" xfId="0" applyNumberFormat="1" applyFont="1" applyFill="1" applyBorder="1" applyProtection="1"/>
    <xf numFmtId="4" fontId="1" fillId="2" borderId="0" xfId="1" applyNumberFormat="1" applyBorder="1"/>
    <xf numFmtId="4" fontId="1" fillId="2" borderId="15" xfId="1" applyNumberFormat="1" applyBorder="1"/>
    <xf numFmtId="4" fontId="1" fillId="2" borderId="13" xfId="1" applyNumberFormat="1" applyBorder="1"/>
    <xf numFmtId="4" fontId="1" fillId="2" borderId="0" xfId="1" applyNumberFormat="1" applyAlignment="1">
      <alignment wrapText="1"/>
    </xf>
    <xf numFmtId="4" fontId="5" fillId="0" borderId="0" xfId="0" applyNumberFormat="1" applyFont="1" applyAlignment="1">
      <alignment wrapText="1"/>
    </xf>
    <xf numFmtId="4" fontId="0" fillId="0" borderId="17" xfId="0" applyNumberFormat="1" applyBorder="1"/>
    <xf numFmtId="4" fontId="1" fillId="2" borderId="8" xfId="1" applyNumberFormat="1" applyBorder="1"/>
    <xf numFmtId="0" fontId="0" fillId="5" borderId="1" xfId="0" applyFill="1" applyBorder="1" applyAlignment="1">
      <alignment horizontal="left" vertical="center" wrapText="1"/>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0" fillId="0" borderId="1" xfId="0" applyFont="1" applyBorder="1" applyAlignment="1">
      <alignment horizontal="left" vertical="center"/>
    </xf>
    <xf numFmtId="0" fontId="0" fillId="3" borderId="19"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0" borderId="19" xfId="0" applyFont="1" applyBorder="1" applyAlignment="1">
      <alignment horizontal="left" vertical="center"/>
    </xf>
    <xf numFmtId="0" fontId="0" fillId="5" borderId="19" xfId="0" applyFill="1" applyBorder="1" applyAlignment="1">
      <alignment horizontal="left" vertical="center"/>
    </xf>
    <xf numFmtId="0" fontId="0" fillId="0" borderId="0" xfId="0" applyAlignment="1"/>
    <xf numFmtId="0" fontId="0" fillId="5" borderId="1" xfId="0" applyFill="1" applyBorder="1" applyAlignment="1">
      <alignment horizontal="center" vertical="center" wrapText="1"/>
    </xf>
    <xf numFmtId="0" fontId="0" fillId="5" borderId="19" xfId="0" applyFill="1" applyBorder="1" applyAlignment="1">
      <alignment horizontal="center" vertical="center"/>
    </xf>
    <xf numFmtId="0" fontId="0" fillId="0" borderId="1" xfId="0" applyBorder="1"/>
    <xf numFmtId="0" fontId="5" fillId="0" borderId="0" xfId="0" applyFont="1" applyAlignment="1"/>
    <xf numFmtId="0" fontId="0" fillId="3" borderId="2"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4" fillId="5" borderId="1" xfId="0" applyFont="1" applyFill="1" applyBorder="1" applyAlignment="1">
      <alignment horizontal="left" vertical="center"/>
    </xf>
    <xf numFmtId="0" fontId="0" fillId="5" borderId="1" xfId="0" applyFont="1" applyFill="1" applyBorder="1" applyAlignment="1">
      <alignment horizontal="left" vertical="center" wrapText="1"/>
    </xf>
    <xf numFmtId="0" fontId="0" fillId="0" borderId="0" xfId="0" applyFont="1" applyAlignment="1">
      <alignment horizontal="left" vertical="center"/>
    </xf>
    <xf numFmtId="0" fontId="0" fillId="5" borderId="1" xfId="0" applyFont="1" applyFill="1" applyBorder="1" applyAlignment="1">
      <alignment horizontal="left" vertical="center"/>
    </xf>
    <xf numFmtId="0" fontId="15" fillId="3" borderId="19"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5" fillId="0" borderId="19" xfId="0" applyFont="1" applyBorder="1" applyAlignment="1">
      <alignment horizontal="left" vertical="center"/>
    </xf>
    <xf numFmtId="0" fontId="0" fillId="0" borderId="17" xfId="0" applyBorder="1"/>
    <xf numFmtId="4" fontId="0" fillId="0" borderId="24" xfId="0" applyNumberFormat="1" applyFill="1" applyBorder="1"/>
    <xf numFmtId="4" fontId="0" fillId="0" borderId="3" xfId="0" applyNumberFormat="1" applyFill="1" applyBorder="1"/>
    <xf numFmtId="4" fontId="0" fillId="8" borderId="14" xfId="0" applyNumberFormat="1" applyFill="1" applyBorder="1" applyAlignment="1">
      <alignment horizontal="center" vertical="center" wrapText="1"/>
    </xf>
    <xf numFmtId="0" fontId="0" fillId="0" borderId="16" xfId="0" applyBorder="1"/>
    <xf numFmtId="2" fontId="0" fillId="0" borderId="17" xfId="0" applyNumberFormat="1" applyBorder="1"/>
    <xf numFmtId="2" fontId="0" fillId="0" borderId="18" xfId="0" applyNumberFormat="1" applyBorder="1"/>
    <xf numFmtId="4" fontId="8" fillId="0" borderId="17" xfId="0" applyNumberFormat="1" applyFont="1" applyFill="1" applyBorder="1" applyProtection="1"/>
    <xf numFmtId="4" fontId="7" fillId="6" borderId="31" xfId="0" applyNumberFormat="1" applyFont="1" applyFill="1" applyBorder="1" applyAlignment="1" applyProtection="1">
      <alignment horizontal="center" vertical="center" wrapText="1"/>
    </xf>
    <xf numFmtId="4" fontId="7" fillId="6" borderId="2" xfId="0" applyNumberFormat="1" applyFont="1" applyFill="1" applyBorder="1" applyAlignment="1" applyProtection="1">
      <alignment horizontal="center" vertical="center"/>
    </xf>
    <xf numFmtId="4" fontId="7" fillId="6" borderId="2" xfId="0" applyNumberFormat="1" applyFont="1" applyFill="1" applyBorder="1" applyAlignment="1" applyProtection="1">
      <alignment horizontal="center" vertical="center" wrapText="1"/>
    </xf>
    <xf numFmtId="4" fontId="8" fillId="0" borderId="18" xfId="0" applyNumberFormat="1" applyFont="1" applyFill="1" applyBorder="1" applyProtection="1"/>
    <xf numFmtId="4" fontId="8" fillId="0" borderId="4" xfId="0" applyNumberFormat="1" applyFont="1" applyFill="1" applyBorder="1" applyAlignment="1" applyProtection="1"/>
    <xf numFmtId="4" fontId="8" fillId="0" borderId="13" xfId="0" applyNumberFormat="1" applyFont="1" applyFill="1" applyBorder="1" applyAlignment="1" applyProtection="1"/>
    <xf numFmtId="4" fontId="0" fillId="0" borderId="22" xfId="0" applyNumberFormat="1" applyBorder="1"/>
    <xf numFmtId="4" fontId="0" fillId="0" borderId="23" xfId="0" applyNumberFormat="1" applyBorder="1"/>
    <xf numFmtId="4" fontId="0" fillId="0" borderId="24" xfId="0" applyNumberFormat="1" applyBorder="1"/>
    <xf numFmtId="4" fontId="8" fillId="0" borderId="22" xfId="0" applyNumberFormat="1" applyFont="1" applyFill="1" applyBorder="1" applyProtection="1"/>
    <xf numFmtId="4" fontId="8" fillId="0" borderId="23" xfId="0" applyNumberFormat="1" applyFont="1" applyFill="1" applyBorder="1" applyProtection="1"/>
    <xf numFmtId="4" fontId="8" fillId="0" borderId="24" xfId="0" applyNumberFormat="1" applyFont="1" applyFill="1" applyBorder="1" applyProtection="1"/>
    <xf numFmtId="4" fontId="0" fillId="0" borderId="32" xfId="0" applyNumberFormat="1" applyFont="1" applyFill="1" applyBorder="1" applyAlignment="1">
      <alignment horizontal="left" vertical="center" wrapText="1"/>
    </xf>
    <xf numFmtId="4" fontId="0" fillId="0" borderId="33" xfId="0" applyNumberFormat="1" applyFont="1" applyFill="1" applyBorder="1" applyAlignment="1">
      <alignment horizontal="left" vertical="center" wrapText="1"/>
    </xf>
    <xf numFmtId="4" fontId="3" fillId="0" borderId="33" xfId="0" applyNumberFormat="1" applyFont="1" applyFill="1" applyBorder="1" applyAlignment="1">
      <alignment horizontal="left" vertical="center" wrapText="1"/>
    </xf>
    <xf numFmtId="4" fontId="10" fillId="0" borderId="17" xfId="1" applyNumberFormat="1" applyFont="1" applyFill="1" applyBorder="1" applyProtection="1"/>
    <xf numFmtId="0" fontId="0" fillId="0" borderId="16" xfId="0" applyBorder="1" applyAlignment="1">
      <alignment horizontal="center" vertical="center"/>
    </xf>
    <xf numFmtId="0" fontId="0" fillId="0" borderId="17" xfId="0" applyBorder="1" applyAlignment="1">
      <alignment horizontal="center" vertical="center"/>
    </xf>
    <xf numFmtId="4" fontId="16" fillId="0" borderId="16" xfId="0" applyNumberFormat="1" applyFont="1" applyFill="1" applyBorder="1" applyAlignment="1">
      <alignment horizontal="left" vertical="center" wrapText="1"/>
    </xf>
    <xf numFmtId="4" fontId="6" fillId="0" borderId="3" xfId="0" applyNumberFormat="1" applyFont="1" applyFill="1" applyBorder="1" applyAlignment="1" applyProtection="1">
      <alignment vertical="center"/>
    </xf>
    <xf numFmtId="4" fontId="0" fillId="0" borderId="23" xfId="0" applyNumberFormat="1" applyBorder="1" applyAlignment="1"/>
    <xf numFmtId="4" fontId="11" fillId="0" borderId="23" xfId="0" applyNumberFormat="1" applyFont="1" applyBorder="1"/>
    <xf numFmtId="4" fontId="11" fillId="0" borderId="3" xfId="0" applyNumberFormat="1" applyFont="1" applyBorder="1"/>
    <xf numFmtId="4" fontId="11" fillId="0" borderId="24" xfId="0" applyNumberFormat="1" applyFont="1" applyBorder="1"/>
    <xf numFmtId="4" fontId="1" fillId="2" borderId="23" xfId="1" applyNumberFormat="1" applyBorder="1" applyAlignment="1"/>
    <xf numFmtId="4" fontId="7" fillId="0" borderId="13" xfId="0" applyNumberFormat="1" applyFont="1" applyFill="1" applyBorder="1" applyAlignment="1" applyProtection="1">
      <alignment horizontal="left"/>
    </xf>
    <xf numFmtId="4" fontId="0" fillId="3" borderId="1" xfId="0" applyNumberFormat="1" applyFont="1" applyFill="1" applyBorder="1" applyAlignment="1">
      <alignment horizontal="left" vertical="center" wrapText="1"/>
    </xf>
    <xf numFmtId="4" fontId="3" fillId="3" borderId="1" xfId="0" applyNumberFormat="1" applyFont="1" applyFill="1" applyBorder="1" applyAlignment="1">
      <alignment horizontal="left" vertical="center" wrapText="1"/>
    </xf>
    <xf numFmtId="4" fontId="3" fillId="0" borderId="2" xfId="0" applyNumberFormat="1" applyFont="1" applyBorder="1" applyAlignment="1">
      <alignment horizontal="left" vertical="center"/>
    </xf>
    <xf numFmtId="4" fontId="1" fillId="2" borderId="23" xfId="1" applyNumberFormat="1" applyBorder="1" applyProtection="1"/>
    <xf numFmtId="4" fontId="1" fillId="2" borderId="23" xfId="1" applyNumberFormat="1" applyBorder="1"/>
    <xf numFmtId="2" fontId="0" fillId="0" borderId="23" xfId="0" applyNumberFormat="1" applyBorder="1"/>
    <xf numFmtId="4" fontId="8" fillId="0" borderId="6" xfId="0" applyNumberFormat="1" applyFont="1" applyFill="1" applyBorder="1" applyAlignment="1" applyProtection="1"/>
    <xf numFmtId="4" fontId="8" fillId="0" borderId="15" xfId="0" applyNumberFormat="1" applyFont="1" applyFill="1" applyBorder="1" applyAlignment="1" applyProtection="1"/>
    <xf numFmtId="4" fontId="8" fillId="0" borderId="9" xfId="0" applyNumberFormat="1" applyFont="1" applyFill="1" applyBorder="1" applyAlignment="1" applyProtection="1"/>
    <xf numFmtId="4" fontId="1" fillId="2" borderId="22" xfId="1" applyNumberFormat="1" applyBorder="1" applyProtection="1"/>
    <xf numFmtId="4" fontId="1" fillId="2" borderId="15" xfId="1" applyNumberFormat="1" applyBorder="1" applyAlignment="1" applyProtection="1"/>
    <xf numFmtId="4" fontId="0" fillId="0" borderId="3" xfId="0" applyNumberFormat="1" applyBorder="1"/>
    <xf numFmtId="4" fontId="11" fillId="0" borderId="22" xfId="0" applyNumberFormat="1" applyFont="1" applyFill="1" applyBorder="1"/>
    <xf numFmtId="4" fontId="11" fillId="0" borderId="23" xfId="0" applyNumberFormat="1" applyFont="1" applyFill="1" applyBorder="1"/>
    <xf numFmtId="4" fontId="11" fillId="0" borderId="3" xfId="0" applyNumberFormat="1" applyFont="1" applyFill="1" applyBorder="1"/>
    <xf numFmtId="4" fontId="0" fillId="0" borderId="36" xfId="0" applyNumberFormat="1" applyFont="1" applyFill="1" applyBorder="1" applyAlignment="1">
      <alignment horizontal="left" vertical="center" wrapText="1"/>
    </xf>
    <xf numFmtId="4" fontId="0" fillId="0" borderId="38" xfId="0" applyNumberFormat="1" applyFont="1" applyFill="1" applyBorder="1" applyAlignment="1">
      <alignment horizontal="left" vertical="center" wrapText="1"/>
    </xf>
    <xf numFmtId="4" fontId="3" fillId="0" borderId="37" xfId="0" applyNumberFormat="1" applyFont="1" applyFill="1" applyBorder="1" applyAlignment="1">
      <alignment horizontal="left" vertical="center" wrapText="1"/>
    </xf>
    <xf numFmtId="4" fontId="3" fillId="3" borderId="22" xfId="0" applyNumberFormat="1" applyFont="1" applyFill="1" applyBorder="1" applyAlignment="1">
      <alignment horizontal="left" vertical="center" wrapText="1"/>
    </xf>
    <xf numFmtId="4" fontId="3" fillId="0" borderId="37" xfId="0" applyNumberFormat="1" applyFont="1" applyBorder="1" applyAlignment="1">
      <alignment horizontal="left" vertical="center"/>
    </xf>
    <xf numFmtId="4" fontId="3" fillId="3" borderId="4" xfId="0" applyNumberFormat="1" applyFont="1" applyFill="1" applyBorder="1" applyAlignment="1">
      <alignment horizontal="left" vertical="center" wrapText="1"/>
    </xf>
    <xf numFmtId="4" fontId="3" fillId="0" borderId="39" xfId="0" applyNumberFormat="1" applyFont="1" applyBorder="1" applyAlignment="1">
      <alignment horizontal="left" vertical="center"/>
    </xf>
    <xf numFmtId="4" fontId="11" fillId="0" borderId="24" xfId="0" applyNumberFormat="1" applyFont="1" applyFill="1" applyBorder="1"/>
    <xf numFmtId="4" fontId="11" fillId="0" borderId="23" xfId="0" applyNumberFormat="1" applyFont="1" applyFill="1" applyBorder="1" applyAlignment="1">
      <alignment horizontal="right"/>
    </xf>
    <xf numFmtId="4" fontId="11" fillId="0" borderId="15" xfId="0" applyNumberFormat="1" applyFont="1" applyFill="1" applyBorder="1"/>
    <xf numFmtId="4" fontId="11" fillId="0" borderId="6" xfId="0" applyNumberFormat="1" applyFont="1" applyFill="1" applyBorder="1"/>
    <xf numFmtId="4" fontId="8" fillId="0" borderId="3" xfId="0" applyNumberFormat="1" applyFont="1" applyFill="1" applyBorder="1" applyProtection="1"/>
    <xf numFmtId="4" fontId="1" fillId="2" borderId="24" xfId="1" applyNumberFormat="1" applyBorder="1"/>
    <xf numFmtId="4" fontId="0" fillId="0" borderId="3" xfId="0" applyNumberFormat="1" applyFont="1" applyFill="1" applyBorder="1" applyAlignment="1">
      <alignment horizontal="left" vertical="center" wrapText="1"/>
    </xf>
    <xf numFmtId="4" fontId="3" fillId="3" borderId="3" xfId="0" applyNumberFormat="1" applyFont="1" applyFill="1" applyBorder="1" applyAlignment="1">
      <alignment horizontal="left" vertical="center" wrapText="1"/>
    </xf>
    <xf numFmtId="4" fontId="3" fillId="0" borderId="36" xfId="0" applyNumberFormat="1" applyFont="1" applyFill="1" applyBorder="1" applyAlignment="1">
      <alignment horizontal="left" vertical="center" wrapText="1"/>
    </xf>
    <xf numFmtId="4" fontId="11" fillId="0" borderId="16" xfId="0" applyNumberFormat="1" applyFont="1" applyFill="1" applyBorder="1"/>
    <xf numFmtId="2" fontId="11" fillId="0" borderId="3" xfId="0" applyNumberFormat="1" applyFont="1" applyFill="1" applyBorder="1"/>
    <xf numFmtId="4" fontId="3" fillId="0" borderId="38" xfId="0" applyNumberFormat="1" applyFont="1" applyFill="1" applyBorder="1" applyAlignment="1">
      <alignment horizontal="left" vertical="center" wrapText="1"/>
    </xf>
    <xf numFmtId="4" fontId="0" fillId="0" borderId="37" xfId="0" applyNumberFormat="1" applyFont="1" applyFill="1" applyBorder="1" applyAlignment="1">
      <alignment horizontal="left" vertical="center" wrapText="1"/>
    </xf>
    <xf numFmtId="4" fontId="0" fillId="3" borderId="36" xfId="0" applyNumberFormat="1" applyFont="1" applyFill="1" applyBorder="1" applyAlignment="1">
      <alignment horizontal="left" vertical="center" wrapText="1"/>
    </xf>
    <xf numFmtId="4" fontId="3" fillId="3" borderId="38" xfId="0" applyNumberFormat="1" applyFont="1" applyFill="1" applyBorder="1" applyAlignment="1">
      <alignment horizontal="left" vertical="center" wrapText="1"/>
    </xf>
    <xf numFmtId="4" fontId="0" fillId="3" borderId="38" xfId="0" applyNumberFormat="1" applyFont="1" applyFill="1" applyBorder="1" applyAlignment="1">
      <alignment horizontal="left" vertical="center" wrapText="1"/>
    </xf>
    <xf numFmtId="4" fontId="0" fillId="8" borderId="0" xfId="0" applyNumberFormat="1" applyFill="1" applyBorder="1" applyAlignment="1">
      <alignment horizontal="center" vertical="center" wrapText="1"/>
    </xf>
    <xf numFmtId="4" fontId="7" fillId="0" borderId="24" xfId="0" applyNumberFormat="1" applyFont="1" applyFill="1" applyBorder="1" applyAlignment="1" applyProtection="1">
      <alignment horizontal="left"/>
    </xf>
    <xf numFmtId="4" fontId="0" fillId="3" borderId="3" xfId="0" applyNumberFormat="1" applyFont="1" applyFill="1" applyBorder="1" applyAlignment="1">
      <alignment horizontal="left" vertical="center" wrapText="1"/>
    </xf>
    <xf numFmtId="4" fontId="0" fillId="0" borderId="22" xfId="0" applyNumberFormat="1" applyFont="1" applyFill="1" applyBorder="1"/>
    <xf numFmtId="4" fontId="20" fillId="0" borderId="4" xfId="0" applyNumberFormat="1" applyFont="1" applyFill="1" applyBorder="1" applyProtection="1"/>
    <xf numFmtId="4" fontId="0" fillId="2" borderId="23" xfId="1" applyNumberFormat="1" applyFont="1" applyBorder="1"/>
    <xf numFmtId="0" fontId="0" fillId="0" borderId="23" xfId="0" applyFont="1" applyFill="1" applyBorder="1" applyAlignment="1"/>
    <xf numFmtId="0" fontId="0" fillId="0" borderId="13" xfId="0" applyFont="1" applyFill="1" applyBorder="1"/>
    <xf numFmtId="4" fontId="0" fillId="0" borderId="23" xfId="0" applyNumberFormat="1" applyFont="1" applyFill="1" applyBorder="1"/>
    <xf numFmtId="4" fontId="20" fillId="0" borderId="13" xfId="0" applyNumberFormat="1" applyFont="1" applyFill="1" applyBorder="1" applyProtection="1"/>
    <xf numFmtId="4" fontId="0" fillId="0" borderId="0" xfId="0" applyNumberFormat="1" applyFont="1"/>
    <xf numFmtId="4" fontId="0" fillId="0" borderId="23" xfId="1" applyNumberFormat="1" applyFont="1" applyFill="1" applyBorder="1"/>
    <xf numFmtId="4" fontId="0" fillId="0" borderId="15" xfId="1" applyNumberFormat="1" applyFont="1" applyFill="1" applyBorder="1"/>
    <xf numFmtId="0" fontId="0" fillId="0" borderId="23" xfId="0" applyFont="1" applyFill="1" applyBorder="1"/>
    <xf numFmtId="4" fontId="0" fillId="0" borderId="13" xfId="0" applyNumberFormat="1" applyFont="1" applyBorder="1"/>
    <xf numFmtId="4" fontId="0" fillId="0" borderId="23" xfId="1" applyNumberFormat="1" applyFont="1" applyFill="1" applyBorder="1" applyAlignment="1"/>
    <xf numFmtId="4" fontId="0" fillId="0" borderId="13" xfId="0" applyNumberFormat="1" applyFont="1" applyFill="1" applyBorder="1"/>
    <xf numFmtId="4" fontId="0" fillId="0" borderId="0" xfId="1" applyNumberFormat="1" applyFont="1" applyFill="1" applyBorder="1"/>
    <xf numFmtId="4" fontId="0" fillId="0" borderId="23" xfId="0" applyNumberFormat="1" applyFont="1" applyFill="1" applyBorder="1" applyAlignment="1"/>
    <xf numFmtId="4" fontId="0" fillId="0" borderId="24" xfId="0" applyNumberFormat="1" applyFont="1" applyFill="1" applyBorder="1"/>
    <xf numFmtId="4" fontId="20" fillId="0" borderId="5" xfId="0" applyNumberFormat="1" applyFont="1" applyFill="1" applyBorder="1" applyAlignment="1" applyProtection="1"/>
    <xf numFmtId="4" fontId="20" fillId="0" borderId="0" xfId="0" applyNumberFormat="1" applyFont="1" applyFill="1" applyBorder="1" applyAlignment="1" applyProtection="1"/>
    <xf numFmtId="4" fontId="20" fillId="0" borderId="8" xfId="0" applyNumberFormat="1" applyFont="1" applyFill="1" applyBorder="1" applyAlignment="1" applyProtection="1"/>
    <xf numFmtId="4" fontId="0" fillId="0" borderId="24" xfId="0" applyNumberFormat="1" applyFont="1" applyFill="1" applyBorder="1" applyAlignment="1"/>
    <xf numFmtId="4" fontId="0" fillId="2" borderId="0" xfId="1" applyNumberFormat="1" applyFont="1" applyBorder="1"/>
    <xf numFmtId="4" fontId="0" fillId="0" borderId="23" xfId="0" applyNumberFormat="1" applyFont="1" applyBorder="1"/>
    <xf numFmtId="4" fontId="21" fillId="0" borderId="3" xfId="0" applyNumberFormat="1" applyFont="1" applyFill="1" applyBorder="1" applyProtection="1"/>
    <xf numFmtId="4" fontId="0" fillId="0" borderId="5" xfId="0" applyNumberFormat="1" applyFont="1" applyFill="1" applyBorder="1"/>
    <xf numFmtId="4" fontId="20" fillId="0" borderId="22" xfId="0" applyNumberFormat="1" applyFont="1" applyFill="1" applyBorder="1" applyProtection="1"/>
    <xf numFmtId="4" fontId="0" fillId="0" borderId="22" xfId="1" applyNumberFormat="1" applyFont="1" applyFill="1" applyBorder="1" applyProtection="1"/>
    <xf numFmtId="4" fontId="0" fillId="0" borderId="0" xfId="0" applyNumberFormat="1" applyFont="1" applyFill="1" applyBorder="1"/>
    <xf numFmtId="4" fontId="20" fillId="0" borderId="23" xfId="0" applyNumberFormat="1" applyFont="1" applyFill="1" applyBorder="1" applyProtection="1"/>
    <xf numFmtId="4" fontId="0" fillId="0" borderId="13" xfId="1" applyNumberFormat="1" applyFont="1" applyFill="1" applyBorder="1"/>
    <xf numFmtId="4" fontId="0" fillId="0" borderId="8" xfId="1" applyNumberFormat="1" applyFont="1" applyFill="1" applyBorder="1"/>
    <xf numFmtId="4" fontId="20" fillId="0" borderId="7" xfId="0" applyNumberFormat="1" applyFont="1" applyFill="1" applyBorder="1" applyProtection="1"/>
    <xf numFmtId="4" fontId="0" fillId="0" borderId="7" xfId="0" applyNumberFormat="1" applyFont="1" applyFill="1" applyBorder="1"/>
    <xf numFmtId="4" fontId="21" fillId="0" borderId="0" xfId="0" applyNumberFormat="1" applyFont="1" applyFill="1" applyBorder="1" applyProtection="1"/>
    <xf numFmtId="0" fontId="0" fillId="0" borderId="0" xfId="0" applyFont="1" applyFill="1" applyBorder="1"/>
    <xf numFmtId="4" fontId="20" fillId="0" borderId="13" xfId="0" applyNumberFormat="1" applyFont="1" applyFill="1" applyBorder="1" applyAlignment="1" applyProtection="1"/>
    <xf numFmtId="0" fontId="0" fillId="0" borderId="22" xfId="0" applyFont="1" applyFill="1" applyBorder="1"/>
    <xf numFmtId="4" fontId="0" fillId="0" borderId="7" xfId="0" applyNumberFormat="1" applyFont="1" applyFill="1" applyBorder="1" applyAlignment="1">
      <alignment horizontal="right" vertical="center"/>
    </xf>
    <xf numFmtId="4" fontId="0" fillId="0" borderId="3" xfId="0" applyNumberFormat="1" applyFont="1" applyFill="1" applyBorder="1" applyAlignment="1">
      <alignment horizontal="right" vertical="center"/>
    </xf>
    <xf numFmtId="4" fontId="20" fillId="0" borderId="24" xfId="0" applyNumberFormat="1" applyFont="1" applyFill="1" applyBorder="1" applyAlignment="1" applyProtection="1">
      <alignment horizontal="right" vertical="center"/>
    </xf>
    <xf numFmtId="4" fontId="0" fillId="0" borderId="23" xfId="0" applyNumberFormat="1" applyFont="1" applyFill="1" applyBorder="1" applyAlignment="1">
      <alignment horizontal="right" vertical="center"/>
    </xf>
    <xf numFmtId="4" fontId="11" fillId="0" borderId="6" xfId="0" applyNumberFormat="1" applyFont="1" applyFill="1" applyBorder="1" applyAlignment="1">
      <alignment horizontal="right" vertical="center"/>
    </xf>
    <xf numFmtId="4" fontId="0" fillId="2" borderId="23" xfId="1" applyNumberFormat="1" applyFont="1" applyBorder="1" applyAlignment="1">
      <alignment horizontal="right" vertical="center"/>
    </xf>
    <xf numFmtId="4" fontId="0" fillId="0" borderId="23" xfId="1" applyNumberFormat="1" applyFont="1" applyFill="1" applyBorder="1" applyAlignment="1">
      <alignment horizontal="right" vertical="center"/>
    </xf>
    <xf numFmtId="4" fontId="0" fillId="2" borderId="0" xfId="1" applyNumberFormat="1" applyFont="1" applyBorder="1" applyAlignment="1" applyProtection="1">
      <alignment horizontal="right" vertical="center"/>
    </xf>
    <xf numFmtId="4" fontId="0" fillId="0" borderId="13" xfId="0" applyNumberFormat="1" applyFont="1" applyBorder="1" applyAlignment="1">
      <alignment horizontal="right" vertical="center"/>
    </xf>
    <xf numFmtId="4" fontId="11" fillId="0" borderId="23" xfId="0" applyNumberFormat="1" applyFont="1" applyFill="1" applyBorder="1" applyAlignment="1">
      <alignment horizontal="right" vertical="center"/>
    </xf>
    <xf numFmtId="4" fontId="20" fillId="0" borderId="22" xfId="0" applyNumberFormat="1" applyFont="1" applyFill="1" applyBorder="1" applyAlignment="1" applyProtection="1"/>
    <xf numFmtId="4" fontId="20" fillId="0" borderId="23" xfId="0" applyNumberFormat="1" applyFont="1" applyFill="1" applyBorder="1" applyAlignment="1" applyProtection="1"/>
    <xf numFmtId="4" fontId="0" fillId="0" borderId="4" xfId="0" applyNumberFormat="1" applyFont="1" applyFill="1" applyBorder="1"/>
    <xf numFmtId="4" fontId="0" fillId="3" borderId="37" xfId="0" applyNumberFormat="1" applyFont="1" applyFill="1" applyBorder="1" applyAlignment="1">
      <alignment horizontal="left" vertical="center" wrapText="1"/>
    </xf>
    <xf numFmtId="2" fontId="11" fillId="0" borderId="16" xfId="0" applyNumberFormat="1" applyFont="1" applyFill="1" applyBorder="1"/>
    <xf numFmtId="2" fontId="11" fillId="0" borderId="0" xfId="0" applyNumberFormat="1" applyFont="1" applyFill="1" applyBorder="1"/>
    <xf numFmtId="2" fontId="11" fillId="0" borderId="23" xfId="0" applyNumberFormat="1" applyFont="1" applyFill="1" applyBorder="1"/>
    <xf numFmtId="2" fontId="0" fillId="0" borderId="13" xfId="0" applyNumberFormat="1" applyFont="1" applyFill="1" applyBorder="1"/>
    <xf numFmtId="4" fontId="0" fillId="0" borderId="24" xfId="1" applyNumberFormat="1" applyFont="1" applyFill="1" applyBorder="1"/>
    <xf numFmtId="4" fontId="20" fillId="0" borderId="3" xfId="0" applyNumberFormat="1" applyFont="1" applyFill="1" applyBorder="1" applyProtection="1"/>
    <xf numFmtId="4" fontId="0" fillId="0" borderId="0" xfId="0" applyNumberFormat="1" applyFont="1" applyFill="1"/>
    <xf numFmtId="4" fontId="11" fillId="0" borderId="3" xfId="0" applyNumberFormat="1" applyFont="1" applyFill="1" applyBorder="1" applyAlignment="1">
      <alignment horizontal="right"/>
    </xf>
    <xf numFmtId="4" fontId="11" fillId="0" borderId="24" xfId="0" applyNumberFormat="1" applyFont="1" applyFill="1" applyBorder="1" applyAlignment="1">
      <alignment horizontal="right"/>
    </xf>
    <xf numFmtId="4" fontId="7" fillId="6" borderId="4" xfId="0" applyNumberFormat="1" applyFont="1" applyFill="1" applyBorder="1" applyAlignment="1" applyProtection="1">
      <alignment horizontal="center" vertical="center" wrapText="1"/>
    </xf>
    <xf numFmtId="4" fontId="7" fillId="6" borderId="22" xfId="0" applyNumberFormat="1" applyFont="1" applyFill="1" applyBorder="1" applyAlignment="1" applyProtection="1">
      <alignment horizontal="center" vertical="center" wrapText="1"/>
    </xf>
    <xf numFmtId="4" fontId="11" fillId="6" borderId="22" xfId="0" applyNumberFormat="1" applyFont="1" applyFill="1" applyBorder="1" applyAlignment="1">
      <alignment horizontal="center" vertical="center" wrapText="1"/>
    </xf>
    <xf numFmtId="4" fontId="20" fillId="0" borderId="23" xfId="0" applyNumberFormat="1" applyFont="1" applyFill="1" applyBorder="1" applyAlignment="1" applyProtection="1">
      <alignment horizontal="right" vertical="center"/>
    </xf>
    <xf numFmtId="4" fontId="7" fillId="6" borderId="3" xfId="0" applyNumberFormat="1" applyFont="1" applyFill="1" applyBorder="1" applyAlignment="1" applyProtection="1">
      <alignment horizontal="center" vertical="center"/>
    </xf>
    <xf numFmtId="4" fontId="7" fillId="6" borderId="3" xfId="0" applyNumberFormat="1" applyFont="1" applyFill="1" applyBorder="1" applyAlignment="1" applyProtection="1">
      <alignment horizontal="center" vertical="center" wrapText="1"/>
    </xf>
    <xf numFmtId="4" fontId="11" fillId="0" borderId="22" xfId="0" applyNumberFormat="1" applyFont="1" applyFill="1" applyBorder="1" applyAlignment="1">
      <alignment horizontal="right"/>
    </xf>
    <xf numFmtId="4" fontId="0" fillId="0" borderId="13" xfId="0" applyNumberFormat="1" applyFont="1" applyFill="1" applyBorder="1" applyAlignment="1">
      <alignment horizontal="right" vertical="center"/>
    </xf>
    <xf numFmtId="4" fontId="1" fillId="0" borderId="23" xfId="1" applyNumberFormat="1" applyFill="1" applyBorder="1" applyProtection="1"/>
    <xf numFmtId="4" fontId="1" fillId="0" borderId="0" xfId="1" applyNumberFormat="1" applyFill="1" applyBorder="1" applyProtection="1"/>
    <xf numFmtId="0" fontId="0" fillId="0" borderId="23" xfId="0" applyFill="1" applyBorder="1"/>
    <xf numFmtId="4" fontId="0" fillId="0" borderId="23" xfId="1" applyNumberFormat="1" applyFont="1" applyFill="1" applyBorder="1" applyAlignment="1" applyProtection="1">
      <alignment horizontal="right" vertical="center"/>
    </xf>
    <xf numFmtId="4" fontId="20" fillId="0" borderId="24" xfId="0" applyNumberFormat="1" applyFont="1" applyFill="1" applyBorder="1" applyAlignment="1" applyProtection="1"/>
    <xf numFmtId="4" fontId="20" fillId="0" borderId="4" xfId="0" applyNumberFormat="1" applyFont="1" applyFill="1" applyBorder="1" applyAlignment="1" applyProtection="1"/>
    <xf numFmtId="4" fontId="0" fillId="0" borderId="13" xfId="1" applyNumberFormat="1" applyFont="1" applyFill="1" applyBorder="1" applyAlignment="1" applyProtection="1">
      <alignment horizontal="right" vertical="center"/>
    </xf>
    <xf numFmtId="4" fontId="20" fillId="0" borderId="7" xfId="0" applyNumberFormat="1" applyFont="1" applyFill="1" applyBorder="1" applyAlignment="1" applyProtection="1"/>
    <xf numFmtId="4" fontId="0" fillId="0" borderId="4" xfId="1" applyNumberFormat="1" applyFont="1" applyFill="1" applyBorder="1" applyProtection="1"/>
    <xf numFmtId="4" fontId="20" fillId="0" borderId="7" xfId="0" applyNumberFormat="1" applyFont="1" applyFill="1" applyBorder="1" applyAlignment="1" applyProtection="1">
      <alignment horizontal="right" vertical="center"/>
    </xf>
    <xf numFmtId="4" fontId="11" fillId="0" borderId="18" xfId="0" applyNumberFormat="1" applyFont="1" applyFill="1" applyBorder="1"/>
    <xf numFmtId="4" fontId="0" fillId="0" borderId="15" xfId="0" applyNumberFormat="1" applyFont="1" applyFill="1" applyBorder="1"/>
    <xf numFmtId="4" fontId="0" fillId="0" borderId="6" xfId="0" applyNumberFormat="1" applyFont="1" applyFill="1" applyBorder="1"/>
    <xf numFmtId="4" fontId="1" fillId="0" borderId="24" xfId="1" applyNumberFormat="1" applyFill="1" applyBorder="1"/>
    <xf numFmtId="4" fontId="20" fillId="0" borderId="0" xfId="0" applyNumberFormat="1" applyFont="1" applyFill="1" applyBorder="1" applyProtection="1"/>
    <xf numFmtId="4" fontId="7" fillId="9" borderId="3" xfId="0" applyNumberFormat="1" applyFont="1" applyFill="1" applyBorder="1" applyAlignment="1" applyProtection="1">
      <alignment horizontal="center" vertical="center" wrapText="1"/>
    </xf>
    <xf numFmtId="0" fontId="0" fillId="0" borderId="24" xfId="0" applyFont="1" applyFill="1" applyBorder="1"/>
    <xf numFmtId="4" fontId="1" fillId="0" borderId="23" xfId="1" applyNumberFormat="1" applyFill="1" applyBorder="1"/>
    <xf numFmtId="4" fontId="0" fillId="0" borderId="13" xfId="1" applyNumberFormat="1" applyFont="1" applyFill="1" applyBorder="1" applyAlignment="1"/>
    <xf numFmtId="4" fontId="0" fillId="0" borderId="13" xfId="0" applyNumberFormat="1" applyFont="1" applyFill="1" applyBorder="1" applyAlignment="1"/>
    <xf numFmtId="4" fontId="0" fillId="0" borderId="7" xfId="0" applyNumberFormat="1" applyFont="1" applyFill="1" applyBorder="1" applyAlignment="1"/>
    <xf numFmtId="4" fontId="7" fillId="9" borderId="16" xfId="0" applyNumberFormat="1" applyFont="1" applyFill="1" applyBorder="1" applyAlignment="1" applyProtection="1">
      <alignment horizontal="center" vertical="center" wrapText="1"/>
    </xf>
    <xf numFmtId="3" fontId="0" fillId="0" borderId="13" xfId="0" applyNumberFormat="1" applyFont="1" applyFill="1" applyBorder="1" applyAlignment="1"/>
    <xf numFmtId="3" fontId="0" fillId="0" borderId="13" xfId="0" applyNumberFormat="1" applyFont="1" applyFill="1" applyBorder="1"/>
    <xf numFmtId="4" fontId="1" fillId="2" borderId="0" xfId="1"/>
    <xf numFmtId="4" fontId="1" fillId="2" borderId="22" xfId="1" applyNumberFormat="1" applyBorder="1" applyAlignment="1" applyProtection="1"/>
    <xf numFmtId="4" fontId="0" fillId="0" borderId="9" xfId="0" applyNumberFormat="1" applyFont="1" applyFill="1" applyBorder="1"/>
    <xf numFmtId="4" fontId="1" fillId="2" borderId="6" xfId="1" applyNumberFormat="1" applyBorder="1"/>
    <xf numFmtId="4" fontId="1" fillId="2" borderId="23" xfId="1" applyNumberFormat="1" applyBorder="1" applyAlignment="1" applyProtection="1"/>
    <xf numFmtId="2" fontId="1" fillId="2" borderId="13" xfId="1" applyNumberFormat="1" applyBorder="1" applyAlignment="1"/>
    <xf numFmtId="4" fontId="0" fillId="0" borderId="8" xfId="0" applyNumberFormat="1" applyFont="1" applyFill="1" applyBorder="1"/>
    <xf numFmtId="4" fontId="1" fillId="2" borderId="22" xfId="1" applyNumberFormat="1" applyBorder="1"/>
    <xf numFmtId="4" fontId="1" fillId="2" borderId="13" xfId="1" applyNumberFormat="1" applyBorder="1" applyAlignment="1" applyProtection="1"/>
    <xf numFmtId="4" fontId="0" fillId="0" borderId="23" xfId="0" applyNumberFormat="1" applyFont="1" applyFill="1" applyBorder="1" applyAlignment="1">
      <alignment vertical="center"/>
    </xf>
    <xf numFmtId="4" fontId="0" fillId="0" borderId="15" xfId="0" applyNumberFormat="1" applyFont="1" applyFill="1" applyBorder="1" applyAlignment="1">
      <alignment vertical="center"/>
    </xf>
    <xf numFmtId="4" fontId="0" fillId="0" borderId="0" xfId="0" applyNumberFormat="1" applyAlignment="1">
      <alignment vertical="center"/>
    </xf>
    <xf numFmtId="4" fontId="0" fillId="2" borderId="13" xfId="1" applyNumberFormat="1" applyFont="1" applyBorder="1" applyProtection="1"/>
    <xf numFmtId="4" fontId="0" fillId="2" borderId="23" xfId="1" applyNumberFormat="1" applyFont="1" applyBorder="1" applyProtection="1"/>
    <xf numFmtId="4" fontId="0" fillId="2" borderId="13" xfId="1" applyNumberFormat="1" applyFont="1" applyBorder="1"/>
    <xf numFmtId="4" fontId="0" fillId="0" borderId="7" xfId="1" applyNumberFormat="1" applyFont="1" applyFill="1" applyBorder="1" applyProtection="1"/>
    <xf numFmtId="4" fontId="0" fillId="0" borderId="23" xfId="1" applyNumberFormat="1" applyFont="1" applyFill="1" applyBorder="1" applyProtection="1"/>
    <xf numFmtId="4" fontId="0" fillId="0" borderId="7" xfId="1" applyNumberFormat="1" applyFont="1" applyFill="1" applyBorder="1"/>
    <xf numFmtId="3" fontId="1" fillId="2" borderId="13" xfId="1" applyNumberFormat="1" applyBorder="1" applyAlignment="1"/>
    <xf numFmtId="4" fontId="1" fillId="2" borderId="23" xfId="1" applyBorder="1"/>
    <xf numFmtId="3" fontId="0" fillId="0" borderId="24" xfId="1" applyNumberFormat="1" applyFont="1" applyFill="1" applyBorder="1"/>
    <xf numFmtId="3" fontId="17" fillId="0" borderId="0" xfId="0" applyNumberFormat="1" applyFont="1"/>
    <xf numFmtId="4" fontId="0" fillId="0" borderId="22" xfId="0" applyNumberFormat="1" applyFont="1" applyFill="1" applyBorder="1" applyAlignment="1">
      <alignment horizontal="right"/>
    </xf>
    <xf numFmtId="4" fontId="0" fillId="0" borderId="23" xfId="0" applyNumberFormat="1" applyFont="1" applyFill="1" applyBorder="1" applyAlignment="1">
      <alignment horizontal="right"/>
    </xf>
    <xf numFmtId="4" fontId="0" fillId="0" borderId="24" xfId="0" applyNumberFormat="1" applyFont="1" applyFill="1" applyBorder="1" applyAlignment="1">
      <alignment horizontal="right"/>
    </xf>
    <xf numFmtId="4" fontId="2" fillId="7" borderId="0" xfId="0" applyNumberFormat="1" applyFont="1" applyFill="1" applyBorder="1" applyAlignment="1">
      <alignment vertical="center"/>
    </xf>
    <xf numFmtId="4" fontId="2" fillId="4" borderId="0" xfId="0" applyNumberFormat="1" applyFont="1" applyFill="1" applyBorder="1" applyAlignment="1">
      <alignment vertical="center" wrapText="1"/>
    </xf>
    <xf numFmtId="4" fontId="2" fillId="4" borderId="0" xfId="0" applyNumberFormat="1" applyFont="1" applyFill="1" applyBorder="1" applyAlignment="1">
      <alignment wrapText="1"/>
    </xf>
    <xf numFmtId="4" fontId="6" fillId="0" borderId="0" xfId="0" applyNumberFormat="1" applyFont="1" applyFill="1" applyBorder="1" applyAlignment="1" applyProtection="1">
      <alignment vertical="center"/>
    </xf>
    <xf numFmtId="4" fontId="7" fillId="10" borderId="3" xfId="0" applyNumberFormat="1" applyFont="1" applyFill="1" applyBorder="1" applyAlignment="1" applyProtection="1">
      <alignment horizontal="center" vertical="center" wrapText="1"/>
    </xf>
    <xf numFmtId="4" fontId="11" fillId="10" borderId="23" xfId="0" applyNumberFormat="1" applyFont="1" applyFill="1" applyBorder="1"/>
    <xf numFmtId="4" fontId="21" fillId="10" borderId="3" xfId="0" applyNumberFormat="1" applyFont="1" applyFill="1" applyBorder="1" applyProtection="1"/>
    <xf numFmtId="4" fontId="21" fillId="10" borderId="3" xfId="0" applyNumberFormat="1" applyFont="1" applyFill="1" applyBorder="1" applyAlignment="1" applyProtection="1">
      <alignment horizontal="center" vertical="center" wrapText="1"/>
    </xf>
    <xf numFmtId="4" fontId="7" fillId="6" borderId="18" xfId="0" applyNumberFormat="1" applyFont="1" applyFill="1" applyBorder="1" applyAlignment="1" applyProtection="1">
      <alignment horizontal="center" vertical="center" wrapText="1"/>
    </xf>
    <xf numFmtId="4" fontId="11" fillId="0" borderId="9" xfId="0" applyNumberFormat="1" applyFont="1" applyFill="1" applyBorder="1"/>
    <xf numFmtId="4" fontId="11" fillId="10" borderId="3" xfId="0" applyNumberFormat="1" applyFont="1" applyFill="1" applyBorder="1" applyAlignment="1">
      <alignment horizontal="center" vertical="center" wrapText="1"/>
    </xf>
    <xf numFmtId="4" fontId="11" fillId="10" borderId="24" xfId="0" applyNumberFormat="1" applyFont="1" applyFill="1" applyBorder="1"/>
    <xf numFmtId="4" fontId="11" fillId="10" borderId="3" xfId="0" applyNumberFormat="1" applyFont="1" applyFill="1" applyBorder="1"/>
    <xf numFmtId="4" fontId="11" fillId="6" borderId="23" xfId="0" applyNumberFormat="1" applyFont="1" applyFill="1" applyBorder="1"/>
    <xf numFmtId="4" fontId="21" fillId="6" borderId="3" xfId="0" applyNumberFormat="1" applyFont="1" applyFill="1" applyBorder="1" applyProtection="1"/>
    <xf numFmtId="2" fontId="11" fillId="6" borderId="3" xfId="0" applyNumberFormat="1" applyFont="1" applyFill="1" applyBorder="1"/>
    <xf numFmtId="2" fontId="11" fillId="6" borderId="16" xfId="0" applyNumberFormat="1" applyFont="1" applyFill="1" applyBorder="1"/>
    <xf numFmtId="4" fontId="21" fillId="6" borderId="3" xfId="0" applyNumberFormat="1" applyFont="1" applyFill="1" applyBorder="1" applyAlignment="1" applyProtection="1">
      <alignment horizontal="center" vertical="center" wrapText="1"/>
    </xf>
    <xf numFmtId="4" fontId="23" fillId="0" borderId="0" xfId="0" applyNumberFormat="1" applyFont="1"/>
    <xf numFmtId="4" fontId="10" fillId="0" borderId="23" xfId="1" applyNumberFormat="1" applyFont="1" applyFill="1" applyBorder="1"/>
    <xf numFmtId="2" fontId="0" fillId="0" borderId="0" xfId="0" applyNumberFormat="1"/>
    <xf numFmtId="4" fontId="21" fillId="10" borderId="24" xfId="0" applyNumberFormat="1" applyFont="1" applyFill="1" applyBorder="1" applyProtection="1"/>
    <xf numFmtId="4" fontId="10" fillId="0" borderId="13" xfId="1" applyNumberFormat="1" applyFont="1" applyFill="1" applyBorder="1"/>
    <xf numFmtId="4" fontId="11" fillId="0" borderId="13" xfId="0" applyNumberFormat="1" applyFont="1" applyFill="1" applyBorder="1"/>
    <xf numFmtId="4" fontId="11" fillId="0" borderId="7" xfId="0" applyNumberFormat="1" applyFont="1" applyFill="1" applyBorder="1"/>
    <xf numFmtId="4" fontId="11" fillId="10" borderId="36" xfId="0" applyNumberFormat="1" applyFont="1" applyFill="1" applyBorder="1"/>
    <xf numFmtId="4" fontId="11" fillId="10" borderId="38" xfId="0" applyNumberFormat="1" applyFont="1" applyFill="1" applyBorder="1"/>
    <xf numFmtId="4" fontId="11" fillId="6" borderId="36" xfId="0" applyNumberFormat="1" applyFont="1" applyFill="1" applyBorder="1"/>
    <xf numFmtId="4" fontId="11" fillId="6" borderId="38" xfId="0" applyNumberFormat="1" applyFont="1" applyFill="1" applyBorder="1"/>
    <xf numFmtId="4" fontId="11" fillId="6" borderId="37" xfId="0" applyNumberFormat="1" applyFont="1" applyFill="1" applyBorder="1"/>
    <xf numFmtId="4" fontId="11" fillId="6" borderId="40" xfId="0" applyNumberFormat="1" applyFont="1" applyFill="1" applyBorder="1"/>
    <xf numFmtId="4" fontId="0" fillId="0" borderId="4" xfId="0" applyNumberFormat="1" applyFont="1" applyFill="1" applyBorder="1" applyAlignment="1">
      <alignment horizontal="right"/>
    </xf>
    <xf numFmtId="4" fontId="0" fillId="0" borderId="7" xfId="0" applyNumberFormat="1" applyFont="1" applyFill="1" applyBorder="1" applyAlignment="1">
      <alignment horizontal="right"/>
    </xf>
    <xf numFmtId="4" fontId="11" fillId="6" borderId="22" xfId="0" applyNumberFormat="1" applyFont="1" applyFill="1" applyBorder="1" applyAlignment="1">
      <alignment horizontal="right"/>
    </xf>
    <xf numFmtId="4" fontId="11" fillId="6" borderId="23" xfId="0" applyNumberFormat="1" applyFont="1" applyFill="1" applyBorder="1" applyAlignment="1">
      <alignment horizontal="right"/>
    </xf>
    <xf numFmtId="4" fontId="11" fillId="6" borderId="23" xfId="0" applyNumberFormat="1" applyFont="1" applyFill="1" applyBorder="1" applyAlignment="1">
      <alignment horizontal="right" vertical="center"/>
    </xf>
    <xf numFmtId="4" fontId="11" fillId="6" borderId="24" xfId="0" applyNumberFormat="1" applyFont="1" applyFill="1" applyBorder="1" applyAlignment="1">
      <alignment horizontal="right"/>
    </xf>
    <xf numFmtId="4" fontId="11" fillId="6" borderId="3" xfId="0" applyNumberFormat="1" applyFont="1" applyFill="1" applyBorder="1" applyAlignment="1">
      <alignment horizontal="right"/>
    </xf>
    <xf numFmtId="4" fontId="11" fillId="6" borderId="3" xfId="0" applyNumberFormat="1" applyFont="1" applyFill="1" applyBorder="1" applyAlignment="1">
      <alignment horizontal="center" vertical="center" wrapText="1"/>
    </xf>
    <xf numFmtId="4" fontId="11" fillId="6" borderId="24" xfId="0" applyNumberFormat="1" applyFont="1" applyFill="1" applyBorder="1"/>
    <xf numFmtId="4" fontId="0" fillId="0" borderId="13" xfId="0" applyNumberFormat="1" applyFont="1" applyFill="1" applyBorder="1" applyAlignment="1">
      <alignment horizontal="right"/>
    </xf>
    <xf numFmtId="4" fontId="11" fillId="0" borderId="16" xfId="0" applyNumberFormat="1" applyFont="1" applyFill="1" applyBorder="1" applyAlignment="1">
      <alignment horizontal="right"/>
    </xf>
    <xf numFmtId="4" fontId="11" fillId="6" borderId="38" xfId="0" applyNumberFormat="1" applyFont="1" applyFill="1" applyBorder="1" applyAlignment="1">
      <alignment horizontal="right"/>
    </xf>
    <xf numFmtId="4" fontId="0" fillId="0" borderId="0" xfId="0" applyNumberFormat="1" applyFont="1" applyFill="1" applyBorder="1" applyAlignment="1">
      <alignment vertical="center"/>
    </xf>
    <xf numFmtId="4" fontId="11" fillId="6" borderId="3" xfId="0" applyNumberFormat="1" applyFont="1" applyFill="1" applyBorder="1"/>
    <xf numFmtId="4" fontId="0" fillId="0" borderId="15" xfId="0" applyNumberFormat="1" applyBorder="1"/>
    <xf numFmtId="4" fontId="11" fillId="6" borderId="38" xfId="0" applyNumberFormat="1"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ill="1" applyBorder="1" applyAlignment="1">
      <alignment horizontal="left" vertical="center"/>
    </xf>
    <xf numFmtId="0" fontId="0" fillId="5" borderId="10" xfId="0" applyFill="1" applyBorder="1" applyAlignment="1">
      <alignment vertical="center"/>
    </xf>
    <xf numFmtId="0" fontId="0" fillId="5" borderId="11" xfId="0" applyFill="1" applyBorder="1" applyAlignment="1">
      <alignment vertical="center"/>
    </xf>
    <xf numFmtId="0" fontId="0" fillId="5" borderId="12" xfId="0" applyFill="1" applyBorder="1" applyAlignment="1">
      <alignment vertical="center"/>
    </xf>
    <xf numFmtId="0" fontId="0" fillId="0" borderId="2" xfId="0" applyFill="1" applyBorder="1" applyAlignment="1">
      <alignment horizontal="left" vertical="center"/>
    </xf>
    <xf numFmtId="0" fontId="0" fillId="0" borderId="0" xfId="0" applyFill="1" applyAlignment="1">
      <alignment horizontal="left" vertical="center"/>
    </xf>
    <xf numFmtId="0" fontId="3" fillId="0" borderId="1" xfId="0" applyFont="1" applyFill="1" applyBorder="1" applyAlignment="1">
      <alignment horizontal="left" vertical="center" wrapText="1"/>
    </xf>
    <xf numFmtId="0" fontId="0" fillId="0" borderId="3" xfId="0" applyFill="1" applyBorder="1" applyAlignment="1">
      <alignment horizontal="left" vertical="center"/>
    </xf>
    <xf numFmtId="4" fontId="19" fillId="0" borderId="0" xfId="0" applyNumberFormat="1" applyFont="1"/>
    <xf numFmtId="4" fontId="11" fillId="0" borderId="0" xfId="0" applyNumberFormat="1" applyFont="1" applyFill="1" applyBorder="1"/>
    <xf numFmtId="4" fontId="11" fillId="0" borderId="0" xfId="0" applyNumberFormat="1" applyFont="1" applyFill="1" applyBorder="1" applyAlignment="1">
      <alignment horizontal="right"/>
    </xf>
    <xf numFmtId="4" fontId="11" fillId="6" borderId="36" xfId="0" applyNumberFormat="1" applyFont="1" applyFill="1" applyBorder="1" applyAlignment="1">
      <alignment horizontal="right"/>
    </xf>
    <xf numFmtId="4" fontId="11" fillId="6" borderId="38" xfId="0" applyNumberFormat="1" applyFont="1" applyFill="1" applyBorder="1" applyAlignment="1">
      <alignment horizontal="right" vertical="center"/>
    </xf>
    <xf numFmtId="4" fontId="11" fillId="6" borderId="37" xfId="0" applyNumberFormat="1" applyFont="1" applyFill="1" applyBorder="1" applyAlignment="1">
      <alignment horizontal="right"/>
    </xf>
    <xf numFmtId="4" fontId="0" fillId="0" borderId="15" xfId="0" applyNumberFormat="1" applyFont="1" applyFill="1" applyBorder="1" applyAlignment="1">
      <alignment horizontal="right"/>
    </xf>
    <xf numFmtId="4" fontId="0" fillId="0" borderId="9" xfId="0" applyNumberFormat="1" applyFont="1" applyFill="1" applyBorder="1" applyAlignment="1">
      <alignment horizontal="right"/>
    </xf>
    <xf numFmtId="4" fontId="0" fillId="0" borderId="6" xfId="0" applyNumberFormat="1" applyFont="1" applyFill="1" applyBorder="1" applyAlignment="1">
      <alignment horizontal="right"/>
    </xf>
    <xf numFmtId="4" fontId="21" fillId="6" borderId="23" xfId="0" applyNumberFormat="1" applyFont="1" applyFill="1" applyBorder="1" applyProtection="1"/>
    <xf numFmtId="2" fontId="11" fillId="6" borderId="24" xfId="0" applyNumberFormat="1" applyFont="1" applyFill="1" applyBorder="1"/>
    <xf numFmtId="4" fontId="0" fillId="2" borderId="24" xfId="1" applyNumberFormat="1" applyFont="1" applyBorder="1"/>
    <xf numFmtId="4" fontId="0" fillId="0" borderId="0" xfId="0" applyNumberFormat="1" applyFont="1" applyFill="1" applyBorder="1" applyAlignment="1">
      <alignment horizontal="right"/>
    </xf>
    <xf numFmtId="4" fontId="24" fillId="2" borderId="16" xfId="1" applyNumberFormat="1" applyFont="1" applyBorder="1"/>
    <xf numFmtId="4" fontId="24" fillId="2" borderId="23" xfId="1" applyNumberFormat="1" applyFont="1" applyBorder="1"/>
    <xf numFmtId="4" fontId="24" fillId="2" borderId="3" xfId="1" applyNumberFormat="1" applyFont="1" applyBorder="1"/>
    <xf numFmtId="4" fontId="24" fillId="2" borderId="17" xfId="1" applyNumberFormat="1" applyFont="1" applyBorder="1"/>
    <xf numFmtId="4" fontId="0" fillId="0" borderId="3" xfId="0" applyNumberFormat="1" applyFont="1" applyFill="1" applyBorder="1"/>
    <xf numFmtId="4" fontId="25" fillId="2" borderId="0" xfId="1" applyNumberFormat="1" applyFont="1" applyAlignment="1">
      <alignment wrapText="1"/>
    </xf>
    <xf numFmtId="4" fontId="24" fillId="2" borderId="24" xfId="1" applyNumberFormat="1" applyFont="1" applyBorder="1"/>
    <xf numFmtId="4" fontId="24" fillId="2" borderId="7" xfId="1" applyNumberFormat="1" applyFont="1" applyBorder="1"/>
    <xf numFmtId="4" fontId="17" fillId="0" borderId="23" xfId="0" applyNumberFormat="1" applyFont="1" applyBorder="1"/>
    <xf numFmtId="4" fontId="11" fillId="0" borderId="4" xfId="0" applyNumberFormat="1" applyFont="1" applyBorder="1"/>
    <xf numFmtId="4" fontId="0" fillId="0" borderId="22" xfId="0" applyNumberFormat="1" applyBorder="1" applyAlignment="1"/>
    <xf numFmtId="4" fontId="0" fillId="0" borderId="4" xfId="0" applyNumberFormat="1" applyBorder="1"/>
    <xf numFmtId="4" fontId="24" fillId="2" borderId="3" xfId="1" applyNumberFormat="1" applyFont="1" applyBorder="1" applyProtection="1"/>
    <xf numFmtId="4" fontId="24" fillId="2" borderId="16" xfId="1" applyFont="1" applyBorder="1"/>
    <xf numFmtId="4" fontId="1" fillId="2" borderId="15" xfId="1" applyBorder="1"/>
    <xf numFmtId="4" fontId="1" fillId="2" borderId="0" xfId="1" applyBorder="1"/>
    <xf numFmtId="4" fontId="1" fillId="2" borderId="0" xfId="1" applyBorder="1" applyProtection="1"/>
    <xf numFmtId="4" fontId="11" fillId="0" borderId="18" xfId="0" applyNumberFormat="1" applyFont="1" applyBorder="1"/>
    <xf numFmtId="4" fontId="24" fillId="2" borderId="0" xfId="1" applyNumberFormat="1" applyFont="1" applyBorder="1"/>
    <xf numFmtId="4" fontId="0" fillId="0" borderId="22" xfId="0" applyNumberFormat="1" applyFont="1" applyFill="1" applyBorder="1" applyAlignment="1"/>
    <xf numFmtId="4" fontId="11" fillId="0" borderId="4" xfId="0" applyNumberFormat="1" applyFont="1" applyFill="1" applyBorder="1"/>
    <xf numFmtId="4" fontId="17" fillId="0" borderId="23" xfId="0" applyNumberFormat="1" applyFont="1" applyFill="1" applyBorder="1"/>
    <xf numFmtId="4" fontId="11" fillId="0" borderId="7" xfId="0" applyNumberFormat="1" applyFont="1" applyBorder="1"/>
    <xf numFmtId="4" fontId="24" fillId="2" borderId="3" xfId="1" applyFont="1" applyBorder="1"/>
    <xf numFmtId="4" fontId="24" fillId="2" borderId="17" xfId="1" applyFont="1" applyBorder="1"/>
    <xf numFmtId="4" fontId="24" fillId="2" borderId="23" xfId="1" applyFont="1" applyBorder="1"/>
    <xf numFmtId="4" fontId="24" fillId="2" borderId="4" xfId="1" applyFont="1" applyBorder="1"/>
    <xf numFmtId="4" fontId="18" fillId="7" borderId="0" xfId="0" applyNumberFormat="1" applyFont="1" applyFill="1" applyBorder="1" applyAlignment="1">
      <alignment horizontal="center" vertical="center"/>
    </xf>
    <xf numFmtId="4" fontId="7" fillId="6" borderId="4" xfId="0" applyNumberFormat="1" applyFont="1" applyFill="1" applyBorder="1" applyAlignment="1" applyProtection="1">
      <alignment horizontal="center" vertical="center" wrapText="1"/>
    </xf>
    <xf numFmtId="4" fontId="7" fillId="6" borderId="7" xfId="0" applyNumberFormat="1" applyFont="1" applyFill="1" applyBorder="1" applyAlignment="1" applyProtection="1">
      <alignment horizontal="center" vertical="center" wrapText="1"/>
    </xf>
    <xf numFmtId="4" fontId="7" fillId="6" borderId="26" xfId="0" applyNumberFormat="1" applyFont="1" applyFill="1" applyBorder="1" applyAlignment="1" applyProtection="1">
      <alignment horizontal="center" vertical="center" wrapText="1"/>
    </xf>
    <xf numFmtId="4" fontId="7" fillId="6" borderId="27" xfId="0" applyNumberFormat="1" applyFont="1" applyFill="1" applyBorder="1" applyAlignment="1" applyProtection="1">
      <alignment horizontal="center" vertical="center" wrapText="1"/>
    </xf>
    <xf numFmtId="4" fontId="25" fillId="2" borderId="16" xfId="1" applyNumberFormat="1" applyFont="1" applyBorder="1" applyAlignment="1">
      <alignment horizontal="center" vertical="center" wrapText="1"/>
    </xf>
    <xf numFmtId="4" fontId="25" fillId="2" borderId="17" xfId="1" applyNumberFormat="1" applyFont="1" applyBorder="1" applyAlignment="1">
      <alignment horizontal="center" vertical="center" wrapText="1"/>
    </xf>
    <xf numFmtId="4" fontId="25" fillId="2" borderId="18" xfId="1" applyNumberFormat="1" applyFont="1" applyBorder="1" applyAlignment="1">
      <alignment horizontal="center" vertical="center" wrapText="1"/>
    </xf>
    <xf numFmtId="4" fontId="11" fillId="6" borderId="6" xfId="0" applyNumberFormat="1" applyFont="1" applyFill="1" applyBorder="1" applyAlignment="1">
      <alignment horizontal="center" vertical="center" wrapText="1"/>
    </xf>
    <xf numFmtId="4" fontId="11" fillId="6" borderId="15" xfId="0" applyNumberFormat="1" applyFont="1" applyFill="1" applyBorder="1" applyAlignment="1">
      <alignment horizontal="center" vertical="center" wrapText="1"/>
    </xf>
    <xf numFmtId="4" fontId="7" fillId="6" borderId="22" xfId="0" applyNumberFormat="1" applyFont="1" applyFill="1" applyBorder="1" applyAlignment="1" applyProtection="1">
      <alignment horizontal="center" vertical="center" wrapText="1"/>
    </xf>
    <xf numFmtId="4" fontId="7" fillId="6" borderId="24" xfId="0" applyNumberFormat="1" applyFont="1" applyFill="1" applyBorder="1" applyAlignment="1" applyProtection="1">
      <alignment horizontal="center" vertical="center" wrapText="1"/>
    </xf>
    <xf numFmtId="4" fontId="0" fillId="4" borderId="0" xfId="0" applyNumberFormat="1" applyFont="1" applyFill="1" applyBorder="1" applyAlignment="1">
      <alignment horizontal="center" vertical="center" wrapText="1"/>
    </xf>
    <xf numFmtId="4" fontId="0" fillId="4" borderId="0" xfId="0" applyNumberFormat="1" applyFont="1" applyFill="1" applyBorder="1" applyAlignment="1">
      <alignment horizontal="center" vertical="center" textRotation="255"/>
    </xf>
    <xf numFmtId="4" fontId="18" fillId="7" borderId="14" xfId="0" applyNumberFormat="1" applyFont="1" applyFill="1" applyBorder="1" applyAlignment="1">
      <alignment horizontal="center" vertical="center" textRotation="255"/>
    </xf>
    <xf numFmtId="4" fontId="7" fillId="6" borderId="36" xfId="0" applyNumberFormat="1" applyFont="1" applyFill="1" applyBorder="1" applyAlignment="1" applyProtection="1">
      <alignment horizontal="center" vertical="center" wrapText="1"/>
    </xf>
    <xf numFmtId="4" fontId="7" fillId="6" borderId="37" xfId="0" applyNumberFormat="1" applyFont="1" applyFill="1" applyBorder="1" applyAlignment="1" applyProtection="1">
      <alignment horizontal="center" vertical="center" wrapText="1"/>
    </xf>
    <xf numFmtId="4" fontId="11" fillId="6" borderId="22" xfId="0" applyNumberFormat="1" applyFont="1" applyFill="1" applyBorder="1" applyAlignment="1">
      <alignment horizontal="center" vertical="center" wrapText="1"/>
    </xf>
    <xf numFmtId="4" fontId="11" fillId="6" borderId="24" xfId="0" applyNumberFormat="1" applyFont="1" applyFill="1" applyBorder="1" applyAlignment="1">
      <alignment horizontal="center" vertical="center" wrapText="1"/>
    </xf>
    <xf numFmtId="4" fontId="25" fillId="2" borderId="0" xfId="1" applyNumberFormat="1" applyFont="1" applyAlignment="1">
      <alignment horizontal="center" wrapText="1"/>
    </xf>
    <xf numFmtId="4" fontId="2" fillId="4" borderId="15" xfId="0" applyNumberFormat="1" applyFont="1" applyFill="1" applyBorder="1" applyAlignment="1">
      <alignment horizontal="center" vertical="center" wrapText="1"/>
    </xf>
    <xf numFmtId="4" fontId="21" fillId="6" borderId="22" xfId="0" applyNumberFormat="1" applyFont="1" applyFill="1" applyBorder="1" applyAlignment="1" applyProtection="1">
      <alignment horizontal="center" vertical="center" wrapText="1"/>
    </xf>
    <xf numFmtId="4" fontId="21" fillId="6" borderId="24" xfId="0" applyNumberFormat="1" applyFont="1" applyFill="1" applyBorder="1" applyAlignment="1" applyProtection="1">
      <alignment horizontal="center" vertical="center" wrapText="1"/>
    </xf>
    <xf numFmtId="4" fontId="18" fillId="7" borderId="0" xfId="0" applyNumberFormat="1" applyFont="1" applyFill="1" applyBorder="1" applyAlignment="1">
      <alignment horizontal="center" vertical="center" textRotation="255"/>
    </xf>
    <xf numFmtId="4" fontId="21" fillId="0" borderId="22" xfId="0" applyNumberFormat="1" applyFont="1" applyFill="1" applyBorder="1" applyAlignment="1" applyProtection="1">
      <alignment horizontal="center" vertical="center" wrapText="1"/>
    </xf>
    <xf numFmtId="4" fontId="21" fillId="0" borderId="24" xfId="0" applyNumberFormat="1" applyFont="1" applyFill="1" applyBorder="1" applyAlignment="1" applyProtection="1">
      <alignment horizontal="center" vertical="center" wrapText="1"/>
    </xf>
    <xf numFmtId="4" fontId="11" fillId="0" borderId="22" xfId="0" applyNumberFormat="1" applyFont="1" applyFill="1" applyBorder="1" applyAlignment="1">
      <alignment horizontal="center" vertical="center" wrapText="1"/>
    </xf>
    <xf numFmtId="4" fontId="11" fillId="0" borderId="24" xfId="0" applyNumberFormat="1" applyFont="1" applyFill="1" applyBorder="1" applyAlignment="1">
      <alignment horizontal="center" vertical="center" wrapText="1"/>
    </xf>
    <xf numFmtId="4" fontId="21" fillId="0" borderId="4" xfId="0" applyNumberFormat="1" applyFont="1" applyFill="1" applyBorder="1" applyAlignment="1" applyProtection="1">
      <alignment horizontal="center" vertical="center" wrapText="1"/>
    </xf>
    <xf numFmtId="4" fontId="21" fillId="0" borderId="7" xfId="0" applyNumberFormat="1" applyFont="1" applyFill="1" applyBorder="1" applyAlignment="1" applyProtection="1">
      <alignment horizontal="center" vertical="center" wrapText="1"/>
    </xf>
    <xf numFmtId="4" fontId="21" fillId="0" borderId="26" xfId="0" applyNumberFormat="1" applyFont="1" applyFill="1" applyBorder="1" applyAlignment="1" applyProtection="1">
      <alignment horizontal="center" vertical="center" wrapText="1"/>
    </xf>
    <xf numFmtId="4" fontId="21" fillId="0" borderId="27" xfId="0" applyNumberFormat="1" applyFont="1" applyFill="1" applyBorder="1" applyAlignment="1" applyProtection="1">
      <alignment horizontal="center" vertical="center" wrapText="1"/>
    </xf>
    <xf numFmtId="4" fontId="22" fillId="6" borderId="16"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 fontId="22" fillId="6" borderId="18" xfId="0" applyNumberFormat="1" applyFont="1" applyFill="1" applyBorder="1" applyAlignment="1">
      <alignment horizontal="center" vertical="center"/>
    </xf>
    <xf numFmtId="4" fontId="6" fillId="0" borderId="22" xfId="0" applyNumberFormat="1" applyFont="1" applyFill="1" applyBorder="1" applyAlignment="1" applyProtection="1">
      <alignment horizontal="center" vertical="center"/>
    </xf>
    <xf numFmtId="4" fontId="6" fillId="0" borderId="23" xfId="0" applyNumberFormat="1" applyFont="1" applyFill="1" applyBorder="1" applyAlignment="1" applyProtection="1">
      <alignment horizontal="center" vertical="center"/>
    </xf>
    <xf numFmtId="4" fontId="7" fillId="6" borderId="10" xfId="0" applyNumberFormat="1" applyFont="1" applyFill="1" applyBorder="1" applyAlignment="1" applyProtection="1">
      <alignment horizontal="center" vertical="center" wrapText="1"/>
    </xf>
    <xf numFmtId="4" fontId="7" fillId="6" borderId="11" xfId="0" applyNumberFormat="1" applyFont="1" applyFill="1" applyBorder="1" applyAlignment="1" applyProtection="1">
      <alignment horizontal="center" vertical="center" wrapText="1"/>
    </xf>
    <xf numFmtId="4" fontId="7" fillId="6" borderId="12" xfId="0" applyNumberFormat="1" applyFont="1" applyFill="1" applyBorder="1" applyAlignment="1" applyProtection="1">
      <alignment horizontal="center" vertical="center" wrapText="1"/>
    </xf>
    <xf numFmtId="4" fontId="7" fillId="6" borderId="35" xfId="0" applyNumberFormat="1" applyFont="1" applyFill="1" applyBorder="1" applyAlignment="1" applyProtection="1">
      <alignment horizontal="center" vertical="center" wrapText="1"/>
    </xf>
    <xf numFmtId="4" fontId="7" fillId="6" borderId="20" xfId="0" applyNumberFormat="1" applyFont="1" applyFill="1" applyBorder="1" applyAlignment="1" applyProtection="1">
      <alignment horizontal="center" vertical="center" wrapText="1"/>
    </xf>
    <xf numFmtId="4" fontId="7" fillId="6" borderId="28" xfId="0" applyNumberFormat="1" applyFont="1" applyFill="1" applyBorder="1" applyAlignment="1" applyProtection="1">
      <alignment horizontal="center" vertical="center" wrapText="1"/>
    </xf>
    <xf numFmtId="4" fontId="7" fillId="6" borderId="29" xfId="0" applyNumberFormat="1" applyFont="1" applyFill="1" applyBorder="1" applyAlignment="1" applyProtection="1">
      <alignment horizontal="center" vertical="center" wrapText="1"/>
    </xf>
    <xf numFmtId="4" fontId="7" fillId="6" borderId="30" xfId="0" applyNumberFormat="1" applyFont="1" applyFill="1" applyBorder="1" applyAlignment="1" applyProtection="1">
      <alignment horizontal="center" vertical="center" wrapText="1"/>
    </xf>
    <xf numFmtId="4" fontId="7" fillId="6" borderId="25" xfId="0" applyNumberFormat="1" applyFont="1" applyFill="1" applyBorder="1" applyAlignment="1" applyProtection="1">
      <alignment horizontal="center" vertical="center" wrapText="1"/>
    </xf>
    <xf numFmtId="4" fontId="7" fillId="6" borderId="34" xfId="0" applyNumberFormat="1" applyFont="1" applyFill="1" applyBorder="1" applyAlignment="1" applyProtection="1">
      <alignment horizontal="center" vertical="center" wrapText="1"/>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2">
    <cellStyle name="Κανονικό" xfId="0" builtinId="0"/>
    <cellStyle name="Ουδέτερο" xfId="1" builtinId="28"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70" zoomScaleNormal="70" workbookViewId="0">
      <pane xSplit="2" ySplit="4" topLeftCell="C5" activePane="bottomRight" state="frozen"/>
      <selection pane="topRight" activeCell="C1" sqref="C1"/>
      <selection pane="bottomLeft" activeCell="A5" sqref="A5"/>
      <selection pane="bottomRight" activeCell="H20" sqref="H20"/>
    </sheetView>
  </sheetViews>
  <sheetFormatPr defaultColWidth="11.42578125" defaultRowHeight="15"/>
  <cols>
    <col min="1" max="1" width="11.42578125" style="16"/>
    <col min="2" max="2" width="28.7109375" style="16" customWidth="1"/>
    <col min="3" max="3" width="18" style="16" customWidth="1"/>
    <col min="4" max="4" width="17.85546875" style="16" customWidth="1"/>
    <col min="5" max="5" width="19.7109375" style="16" customWidth="1"/>
    <col min="6" max="6" width="18.140625" style="16" customWidth="1"/>
    <col min="7" max="7" width="15.140625" style="16" customWidth="1"/>
    <col min="8" max="8" width="17.85546875" style="16" customWidth="1"/>
    <col min="9" max="9" width="18.85546875" style="16" customWidth="1"/>
    <col min="10" max="10" width="16" style="16" customWidth="1"/>
    <col min="11" max="16384" width="11.42578125" style="16"/>
  </cols>
  <sheetData>
    <row r="1" spans="1:10" ht="70.5" customHeight="1" thickBot="1">
      <c r="B1"/>
      <c r="C1" s="356" t="s">
        <v>106</v>
      </c>
      <c r="D1" s="357"/>
      <c r="E1" s="357"/>
      <c r="F1" s="357"/>
      <c r="G1" s="357"/>
      <c r="H1" s="357"/>
      <c r="I1" s="357"/>
      <c r="J1" s="358"/>
    </row>
    <row r="2" spans="1:10" ht="15.75" thickBot="1"/>
    <row r="3" spans="1:10" ht="67.5" customHeight="1">
      <c r="B3" s="19" t="s">
        <v>37</v>
      </c>
      <c r="C3" s="352" t="s">
        <v>81</v>
      </c>
      <c r="D3" s="352" t="s">
        <v>83</v>
      </c>
      <c r="E3" s="352" t="s">
        <v>85</v>
      </c>
      <c r="F3" s="366" t="s">
        <v>87</v>
      </c>
      <c r="G3" s="352" t="s">
        <v>54</v>
      </c>
      <c r="H3" s="361" t="s">
        <v>44</v>
      </c>
      <c r="I3" s="361" t="s">
        <v>45</v>
      </c>
      <c r="J3" s="359" t="s">
        <v>88</v>
      </c>
    </row>
    <row r="4" spans="1:10" ht="12.75" customHeight="1" thickBot="1">
      <c r="A4" s="20"/>
      <c r="B4" s="14"/>
      <c r="C4" s="353"/>
      <c r="D4" s="353"/>
      <c r="E4" s="353"/>
      <c r="F4" s="367"/>
      <c r="G4" s="353"/>
      <c r="H4" s="362"/>
      <c r="I4" s="362"/>
      <c r="J4" s="360"/>
    </row>
    <row r="5" spans="1:10" ht="15" customHeight="1">
      <c r="A5" s="364" t="s">
        <v>21</v>
      </c>
      <c r="B5" s="83" t="s">
        <v>1</v>
      </c>
      <c r="C5" s="77"/>
      <c r="D5" s="77">
        <v>103.19</v>
      </c>
      <c r="E5" s="103"/>
      <c r="F5" s="334"/>
      <c r="G5" s="335"/>
      <c r="H5" s="77">
        <f t="shared" ref="H5:H15" si="0">SUM(G5,F5,E5,D5,C5)</f>
        <v>103.19</v>
      </c>
      <c r="I5" s="13">
        <v>39.54</v>
      </c>
      <c r="J5" s="109">
        <f t="shared" ref="J5:J25" si="1">I5*100/H5</f>
        <v>38.317666440546567</v>
      </c>
    </row>
    <row r="6" spans="1:10">
      <c r="A6" s="364"/>
      <c r="B6" s="84" t="s">
        <v>3</v>
      </c>
      <c r="C6" s="78"/>
      <c r="D6" s="78">
        <v>115</v>
      </c>
      <c r="E6" s="104"/>
      <c r="F6" s="91"/>
      <c r="G6" s="21"/>
      <c r="H6" s="78">
        <f t="shared" si="0"/>
        <v>115</v>
      </c>
      <c r="I6" s="11">
        <v>21</v>
      </c>
      <c r="J6" s="110">
        <f t="shared" si="1"/>
        <v>18.260869565217391</v>
      </c>
    </row>
    <row r="7" spans="1:10">
      <c r="A7" s="364"/>
      <c r="B7" s="85" t="s">
        <v>5</v>
      </c>
      <c r="C7" s="78"/>
      <c r="D7" s="78"/>
      <c r="E7" s="104">
        <v>1382</v>
      </c>
      <c r="F7" s="91"/>
      <c r="G7" s="21"/>
      <c r="H7" s="78">
        <f t="shared" si="0"/>
        <v>1382</v>
      </c>
      <c r="I7" s="11">
        <v>267.05</v>
      </c>
      <c r="J7" s="110">
        <f t="shared" si="1"/>
        <v>19.323444283646889</v>
      </c>
    </row>
    <row r="8" spans="1:10">
      <c r="A8" s="364"/>
      <c r="B8" s="84" t="s">
        <v>6</v>
      </c>
      <c r="C8" s="78"/>
      <c r="D8" s="101">
        <v>9655.5</v>
      </c>
      <c r="E8" s="33">
        <v>9655.5</v>
      </c>
      <c r="F8" s="78"/>
      <c r="G8" s="21"/>
      <c r="H8" s="78">
        <f t="shared" si="0"/>
        <v>19311</v>
      </c>
      <c r="I8" s="21">
        <v>3395</v>
      </c>
      <c r="J8" s="110">
        <f t="shared" si="1"/>
        <v>17.580653513541506</v>
      </c>
    </row>
    <row r="9" spans="1:10">
      <c r="A9" s="364"/>
      <c r="B9" s="85" t="s">
        <v>10</v>
      </c>
      <c r="C9" s="78">
        <v>7960.02</v>
      </c>
      <c r="D9" s="95">
        <v>2938.67</v>
      </c>
      <c r="E9" s="104">
        <v>3997.04</v>
      </c>
      <c r="F9" s="95">
        <v>2938.67</v>
      </c>
      <c r="G9" s="21"/>
      <c r="H9" s="78">
        <f t="shared" si="0"/>
        <v>17834.400000000001</v>
      </c>
      <c r="I9" s="11">
        <v>1817.63</v>
      </c>
      <c r="J9" s="110">
        <f t="shared" si="1"/>
        <v>10.191708159511954</v>
      </c>
    </row>
    <row r="10" spans="1:10">
      <c r="A10" s="364"/>
      <c r="B10" s="84" t="s">
        <v>12</v>
      </c>
      <c r="C10" s="101">
        <v>3233.3333333333298</v>
      </c>
      <c r="D10" s="101">
        <v>3573.3333333</v>
      </c>
      <c r="E10" s="32">
        <v>3233.3333333333335</v>
      </c>
      <c r="F10" s="91"/>
      <c r="G10" s="21"/>
      <c r="H10" s="78">
        <f t="shared" si="0"/>
        <v>10039.999999966663</v>
      </c>
      <c r="I10" s="11">
        <v>20</v>
      </c>
      <c r="J10" s="110">
        <f t="shared" si="1"/>
        <v>0.19920318725165745</v>
      </c>
    </row>
    <row r="11" spans="1:10">
      <c r="A11" s="364"/>
      <c r="B11" s="84" t="s">
        <v>13</v>
      </c>
      <c r="C11" s="78">
        <v>13151.15</v>
      </c>
      <c r="D11" s="78">
        <v>2094.4</v>
      </c>
      <c r="E11" s="104">
        <v>2342.3000000000002</v>
      </c>
      <c r="F11" s="91">
        <v>1509</v>
      </c>
      <c r="G11" s="21"/>
      <c r="H11" s="78">
        <f t="shared" si="0"/>
        <v>19096.849999999999</v>
      </c>
      <c r="I11" s="11">
        <v>1097</v>
      </c>
      <c r="J11" s="110">
        <f t="shared" si="1"/>
        <v>5.7444028727250833</v>
      </c>
    </row>
    <row r="12" spans="1:10">
      <c r="A12" s="364"/>
      <c r="B12" s="84" t="s">
        <v>14</v>
      </c>
      <c r="C12" s="78"/>
      <c r="D12" s="78">
        <v>138.6</v>
      </c>
      <c r="E12" s="104">
        <v>1.4</v>
      </c>
      <c r="F12" s="91"/>
      <c r="G12" s="21"/>
      <c r="H12" s="78">
        <f t="shared" si="0"/>
        <v>140</v>
      </c>
      <c r="I12" s="11">
        <v>28</v>
      </c>
      <c r="J12" s="110">
        <f t="shared" si="1"/>
        <v>20</v>
      </c>
    </row>
    <row r="13" spans="1:10">
      <c r="A13" s="364"/>
      <c r="B13" s="85" t="s">
        <v>17</v>
      </c>
      <c r="C13" s="78">
        <v>99.2</v>
      </c>
      <c r="D13" s="78">
        <v>15.38</v>
      </c>
      <c r="E13" s="104">
        <v>909.09</v>
      </c>
      <c r="F13" s="91">
        <v>8.4600000000000009</v>
      </c>
      <c r="G13" s="21"/>
      <c r="H13" s="78">
        <f t="shared" si="0"/>
        <v>1032.1300000000001</v>
      </c>
      <c r="I13" s="11">
        <v>23.29</v>
      </c>
      <c r="J13" s="110">
        <f t="shared" si="1"/>
        <v>2.2564986968695799</v>
      </c>
    </row>
    <row r="14" spans="1:10" ht="31.5" customHeight="1">
      <c r="A14" s="364"/>
      <c r="B14" s="84" t="s">
        <v>75</v>
      </c>
      <c r="C14" s="78">
        <v>89.19</v>
      </c>
      <c r="D14" s="101">
        <v>72.11</v>
      </c>
      <c r="E14" s="107">
        <v>24.67</v>
      </c>
      <c r="F14" s="91">
        <v>3.8</v>
      </c>
      <c r="G14" s="21"/>
      <c r="H14" s="78">
        <f t="shared" si="0"/>
        <v>189.76999999999998</v>
      </c>
      <c r="I14" s="21">
        <v>6.05</v>
      </c>
      <c r="J14" s="110">
        <f t="shared" si="1"/>
        <v>3.1880697686673343</v>
      </c>
    </row>
    <row r="15" spans="1:10" ht="36.75" customHeight="1" thickBot="1">
      <c r="A15" s="364"/>
      <c r="B15" s="84" t="s">
        <v>19</v>
      </c>
      <c r="C15" s="79"/>
      <c r="D15" s="79">
        <v>1687.1358499999999</v>
      </c>
      <c r="E15" s="105">
        <v>624.01</v>
      </c>
      <c r="F15" s="91"/>
      <c r="G15" s="21"/>
      <c r="H15" s="78">
        <f t="shared" si="0"/>
        <v>2311.1458499999999</v>
      </c>
      <c r="I15" s="11">
        <v>80.77</v>
      </c>
      <c r="J15" s="119">
        <f t="shared" si="1"/>
        <v>3.4948032379695988</v>
      </c>
    </row>
    <row r="16" spans="1:10" ht="15.75" thickBot="1">
      <c r="A16" s="22"/>
      <c r="B16" s="96" t="s">
        <v>40</v>
      </c>
      <c r="C16" s="326">
        <f t="shared" ref="C16:I16" si="2">SUM(C5:C15)</f>
        <v>24532.89333333333</v>
      </c>
      <c r="D16" s="327">
        <f t="shared" si="2"/>
        <v>20393.319183300002</v>
      </c>
      <c r="E16" s="324">
        <f t="shared" si="2"/>
        <v>22169.343333333331</v>
      </c>
      <c r="F16" s="324">
        <f t="shared" si="2"/>
        <v>4459.93</v>
      </c>
      <c r="G16" s="93">
        <f t="shared" si="2"/>
        <v>0</v>
      </c>
      <c r="H16" s="31">
        <f t="shared" si="2"/>
        <v>71555.485849966659</v>
      </c>
      <c r="I16" s="31">
        <f t="shared" si="2"/>
        <v>6795.3300000000008</v>
      </c>
      <c r="J16" s="93">
        <f t="shared" si="1"/>
        <v>9.4965884436143018</v>
      </c>
    </row>
    <row r="17" spans="1:10" ht="15" customHeight="1">
      <c r="A17" s="365" t="s">
        <v>22</v>
      </c>
      <c r="B17" s="97" t="s">
        <v>23</v>
      </c>
      <c r="C17" s="17"/>
      <c r="D17" s="80"/>
      <c r="E17" s="106">
        <v>18422.599999999999</v>
      </c>
      <c r="F17" s="106">
        <v>18422.599999999999</v>
      </c>
      <c r="G17" s="15"/>
      <c r="H17" s="77">
        <f>SUM(G17,F17,E17,D17,C17)</f>
        <v>36845.199999999997</v>
      </c>
      <c r="I17" s="80">
        <v>12.7</v>
      </c>
      <c r="J17" s="109">
        <f t="shared" si="1"/>
        <v>3.4468533214638546E-2</v>
      </c>
    </row>
    <row r="18" spans="1:10">
      <c r="A18" s="365"/>
      <c r="B18" s="98" t="s">
        <v>93</v>
      </c>
      <c r="C18" s="18"/>
      <c r="D18" s="81"/>
      <c r="E18" s="18">
        <v>22123</v>
      </c>
      <c r="F18" s="78"/>
      <c r="G18" s="11"/>
      <c r="H18" s="78">
        <f>SUM(G18,F18,E18,D18,C18)</f>
        <v>22123</v>
      </c>
      <c r="I18" s="78">
        <v>3849</v>
      </c>
      <c r="J18" s="110">
        <f t="shared" si="1"/>
        <v>17.398182886588618</v>
      </c>
    </row>
    <row r="19" spans="1:10">
      <c r="A19" s="365"/>
      <c r="B19" s="97" t="s">
        <v>28</v>
      </c>
      <c r="C19" s="18"/>
      <c r="D19" s="78"/>
      <c r="E19" s="81">
        <v>78361</v>
      </c>
      <c r="F19" s="78"/>
      <c r="G19" s="11"/>
      <c r="H19" s="78">
        <f>SUM(G19,F19,E19,D19,C19)</f>
        <v>78361</v>
      </c>
      <c r="I19" s="81">
        <v>159</v>
      </c>
      <c r="J19" s="110">
        <f t="shared" si="1"/>
        <v>0.20290705835811182</v>
      </c>
    </row>
    <row r="20" spans="1:10">
      <c r="A20" s="365"/>
      <c r="B20" s="97" t="s">
        <v>29</v>
      </c>
      <c r="C20" s="32">
        <v>36122.67</v>
      </c>
      <c r="D20" s="34">
        <v>36122.67</v>
      </c>
      <c r="E20" s="34">
        <v>36122.67</v>
      </c>
      <c r="F20" s="78"/>
      <c r="G20" s="11"/>
      <c r="H20" s="78">
        <f>SUM(G20,F20,E20,D20,C20)</f>
        <v>108368.01</v>
      </c>
      <c r="I20" s="78">
        <v>3538</v>
      </c>
      <c r="J20" s="110">
        <f t="shared" si="1"/>
        <v>3.2648011161227379</v>
      </c>
    </row>
    <row r="21" spans="1:10" ht="15.75" thickBot="1">
      <c r="A21" s="365"/>
      <c r="B21" s="99" t="s">
        <v>92</v>
      </c>
      <c r="C21" s="38">
        <v>1379.02</v>
      </c>
      <c r="D21" s="79"/>
      <c r="E21" s="100">
        <v>591.01</v>
      </c>
      <c r="F21" s="78"/>
      <c r="G21" s="11"/>
      <c r="H21" s="79">
        <f>SUM(G21,F21,E21,D21,C21)</f>
        <v>1970.03</v>
      </c>
      <c r="I21" s="82">
        <v>0</v>
      </c>
      <c r="J21" s="79">
        <f t="shared" si="1"/>
        <v>0</v>
      </c>
    </row>
    <row r="22" spans="1:10" ht="15.75" thickBot="1">
      <c r="A22" s="25"/>
      <c r="B22" s="28" t="s">
        <v>41</v>
      </c>
      <c r="C22" s="324">
        <f t="shared" ref="C22:I22" si="3">SUM(C17:C21)</f>
        <v>37501.689999999995</v>
      </c>
      <c r="D22" s="325">
        <f t="shared" si="3"/>
        <v>36122.67</v>
      </c>
      <c r="E22" s="326">
        <f t="shared" si="3"/>
        <v>155620.28000000003</v>
      </c>
      <c r="F22" s="326">
        <f t="shared" si="3"/>
        <v>18422.599999999999</v>
      </c>
      <c r="G22" s="93">
        <f t="shared" si="3"/>
        <v>0</v>
      </c>
      <c r="H22" s="30">
        <f t="shared" si="3"/>
        <v>247667.24000000002</v>
      </c>
      <c r="I22" s="93">
        <f t="shared" si="3"/>
        <v>7558.7</v>
      </c>
      <c r="J22" s="341">
        <f t="shared" si="1"/>
        <v>3.0519579416316827</v>
      </c>
    </row>
    <row r="23" spans="1:10" ht="57" customHeight="1" thickBot="1">
      <c r="A23" s="66" t="s">
        <v>43</v>
      </c>
      <c r="B23" s="27" t="s">
        <v>35</v>
      </c>
      <c r="C23" s="24">
        <v>11905</v>
      </c>
      <c r="D23" s="108"/>
      <c r="E23" s="82"/>
      <c r="F23" s="78"/>
      <c r="G23" s="11"/>
      <c r="H23" s="79">
        <f>SUM(G23,F23,E23,D23,C23)</f>
        <v>11905</v>
      </c>
      <c r="I23" s="82">
        <v>595.25</v>
      </c>
      <c r="J23" s="121">
        <f t="shared" si="1"/>
        <v>5</v>
      </c>
    </row>
    <row r="24" spans="1:10" ht="16.5" thickTop="1" thickBot="1">
      <c r="A24"/>
      <c r="B24" s="28" t="s">
        <v>42</v>
      </c>
      <c r="C24" s="29">
        <f t="shared" ref="C24:I24" si="4">SUM(C23:C23)</f>
        <v>11905</v>
      </c>
      <c r="D24" s="94">
        <f t="shared" si="4"/>
        <v>0</v>
      </c>
      <c r="E24" s="93">
        <f t="shared" si="4"/>
        <v>0</v>
      </c>
      <c r="F24" s="93">
        <f t="shared" si="4"/>
        <v>0</v>
      </c>
      <c r="G24" s="29">
        <f t="shared" si="4"/>
        <v>0</v>
      </c>
      <c r="H24" s="93">
        <f t="shared" si="4"/>
        <v>11905</v>
      </c>
      <c r="I24" s="93">
        <f t="shared" si="4"/>
        <v>595.25</v>
      </c>
      <c r="J24" s="122">
        <f t="shared" si="1"/>
        <v>5</v>
      </c>
    </row>
    <row r="25" spans="1:10" ht="15.75" thickBot="1">
      <c r="B25" s="31" t="s">
        <v>39</v>
      </c>
      <c r="C25" s="324">
        <f t="shared" ref="C25:I25" si="5">SUM(C16,C22,C24)</f>
        <v>73939.583333333328</v>
      </c>
      <c r="D25" s="326">
        <f t="shared" si="5"/>
        <v>56515.9891833</v>
      </c>
      <c r="E25" s="326">
        <f t="shared" si="5"/>
        <v>177789.62333333335</v>
      </c>
      <c r="F25" s="326">
        <f t="shared" si="5"/>
        <v>22882.53</v>
      </c>
      <c r="G25" s="29">
        <f t="shared" si="5"/>
        <v>0</v>
      </c>
      <c r="H25" s="93">
        <f t="shared" si="5"/>
        <v>331127.72584996669</v>
      </c>
      <c r="I25" s="93">
        <f t="shared" si="5"/>
        <v>14949.28</v>
      </c>
      <c r="J25" s="93">
        <f t="shared" si="1"/>
        <v>4.5146566816858726</v>
      </c>
    </row>
    <row r="26" spans="1:10" ht="15.75" thickBot="1">
      <c r="B26" s="14"/>
      <c r="C26" s="14"/>
      <c r="D26" s="14"/>
      <c r="E26" s="14"/>
      <c r="F26" s="14"/>
      <c r="G26" s="14"/>
      <c r="H26" s="14"/>
      <c r="I26" s="14"/>
    </row>
    <row r="27" spans="1:10" ht="21" customHeight="1">
      <c r="B27" s="19" t="s">
        <v>38</v>
      </c>
      <c r="C27" s="352" t="s">
        <v>81</v>
      </c>
      <c r="D27" s="352" t="s">
        <v>83</v>
      </c>
      <c r="E27" s="352" t="s">
        <v>85</v>
      </c>
      <c r="F27" s="354" t="s">
        <v>87</v>
      </c>
      <c r="G27" s="352" t="s">
        <v>54</v>
      </c>
      <c r="H27" s="361" t="s">
        <v>44</v>
      </c>
      <c r="I27" s="361" t="s">
        <v>45</v>
      </c>
      <c r="J27" s="359" t="s">
        <v>88</v>
      </c>
    </row>
    <row r="28" spans="1:10" ht="29.25" customHeight="1" thickBot="1">
      <c r="A28" s="20"/>
      <c r="B28" s="14"/>
      <c r="C28" s="353"/>
      <c r="D28" s="353"/>
      <c r="E28" s="353"/>
      <c r="F28" s="355"/>
      <c r="G28" s="353"/>
      <c r="H28" s="362"/>
      <c r="I28" s="362"/>
      <c r="J28" s="360"/>
    </row>
    <row r="29" spans="1:10" ht="15" customHeight="1">
      <c r="A29" s="363" t="s">
        <v>21</v>
      </c>
      <c r="B29" s="112" t="s">
        <v>1</v>
      </c>
      <c r="C29" s="17"/>
      <c r="D29" s="335">
        <v>19373</v>
      </c>
      <c r="E29" s="75"/>
      <c r="F29" s="334"/>
      <c r="G29" s="335"/>
      <c r="H29" s="77">
        <f t="shared" ref="H29:H32" si="6">SUM(G29,F29,E29,D29,C29)</f>
        <v>19373</v>
      </c>
      <c r="I29" s="81">
        <v>7600</v>
      </c>
      <c r="J29" s="109">
        <f t="shared" ref="J29:J35" si="7">I29*100/H29</f>
        <v>39.229855985133952</v>
      </c>
    </row>
    <row r="30" spans="1:10">
      <c r="A30" s="363"/>
      <c r="B30" s="113" t="s">
        <v>3</v>
      </c>
      <c r="C30" s="18"/>
      <c r="D30" s="21"/>
      <c r="E30" s="76"/>
      <c r="F30" s="91"/>
      <c r="G30" s="21"/>
      <c r="H30" s="78">
        <f t="shared" si="6"/>
        <v>0</v>
      </c>
      <c r="I30" s="81">
        <v>7122</v>
      </c>
      <c r="J30" s="120" t="s">
        <v>94</v>
      </c>
    </row>
    <row r="31" spans="1:10">
      <c r="A31" s="363"/>
      <c r="B31" s="113" t="s">
        <v>6</v>
      </c>
      <c r="C31" s="18"/>
      <c r="D31" s="34">
        <v>185682.5</v>
      </c>
      <c r="E31" s="34">
        <v>185682.5</v>
      </c>
      <c r="F31" s="91"/>
      <c r="G31" s="21"/>
      <c r="H31" s="78">
        <f t="shared" si="6"/>
        <v>371365</v>
      </c>
      <c r="I31" s="311">
        <v>65288</v>
      </c>
      <c r="J31" s="110">
        <f t="shared" si="7"/>
        <v>17.580547439850282</v>
      </c>
    </row>
    <row r="32" spans="1:10" ht="15.75" thickBot="1">
      <c r="A32" s="363"/>
      <c r="B32" s="114" t="s">
        <v>10</v>
      </c>
      <c r="C32" s="18">
        <v>1352874</v>
      </c>
      <c r="D32" s="34">
        <v>413491.5</v>
      </c>
      <c r="E32" s="76">
        <v>306119</v>
      </c>
      <c r="F32" s="34">
        <v>413491.5</v>
      </c>
      <c r="G32" s="21"/>
      <c r="H32" s="78">
        <f t="shared" si="6"/>
        <v>2485976</v>
      </c>
      <c r="I32" s="81">
        <v>304197.68488984799</v>
      </c>
      <c r="J32" s="110">
        <f t="shared" si="7"/>
        <v>12.236549543915469</v>
      </c>
    </row>
    <row r="33" spans="1:10" ht="15.75" thickBot="1">
      <c r="A33" s="22"/>
      <c r="B33" s="23" t="s">
        <v>40</v>
      </c>
      <c r="C33" s="333">
        <f t="shared" ref="C33:I33" si="8">SUM(C29:C32)</f>
        <v>1352874</v>
      </c>
      <c r="D33" s="326">
        <f t="shared" si="8"/>
        <v>618547</v>
      </c>
      <c r="E33" s="324">
        <f t="shared" si="8"/>
        <v>491801.5</v>
      </c>
      <c r="F33" s="324">
        <f t="shared" si="8"/>
        <v>413491.5</v>
      </c>
      <c r="G33" s="93">
        <f t="shared" si="8"/>
        <v>0</v>
      </c>
      <c r="H33" s="31">
        <f t="shared" si="8"/>
        <v>2876714</v>
      </c>
      <c r="I33" s="31">
        <f t="shared" si="8"/>
        <v>384207.68488984799</v>
      </c>
      <c r="J33" s="111">
        <f t="shared" si="7"/>
        <v>13.355783191858768</v>
      </c>
    </row>
    <row r="34" spans="1:10" ht="15.75" thickBot="1">
      <c r="A34" s="351" t="s">
        <v>22</v>
      </c>
      <c r="B34" s="115" t="s">
        <v>93</v>
      </c>
      <c r="C34" s="77"/>
      <c r="D34" s="80"/>
      <c r="E34" s="340"/>
      <c r="F34" s="78"/>
      <c r="G34" s="11"/>
      <c r="H34" s="78">
        <f>SUM(G34,F34,E34,D34,C34)</f>
        <v>0</v>
      </c>
      <c r="I34" s="81">
        <v>70808</v>
      </c>
      <c r="J34" s="204" t="s">
        <v>94</v>
      </c>
    </row>
    <row r="35" spans="1:10" ht="15" customHeight="1" thickBot="1">
      <c r="A35" s="351"/>
      <c r="B35" s="188" t="s">
        <v>29</v>
      </c>
      <c r="C35" s="124">
        <v>9065133</v>
      </c>
      <c r="D35" s="124">
        <v>9065133</v>
      </c>
      <c r="E35" s="32">
        <v>9065133</v>
      </c>
      <c r="F35" s="332"/>
      <c r="G35" s="11"/>
      <c r="H35" s="78">
        <f>SUM(G35,F35,E35,D35,C35)</f>
        <v>27195399</v>
      </c>
      <c r="I35" s="81">
        <v>788278</v>
      </c>
      <c r="J35" s="109">
        <f t="shared" si="7"/>
        <v>2.8985711884572827</v>
      </c>
    </row>
    <row r="36" spans="1:10" ht="15.75" thickBot="1">
      <c r="A36" s="25"/>
      <c r="B36" s="26" t="s">
        <v>41</v>
      </c>
      <c r="C36" s="331">
        <f t="shared" ref="C36:I36" si="9">SUM(C34:C35)</f>
        <v>9065133</v>
      </c>
      <c r="D36" s="325">
        <f t="shared" si="9"/>
        <v>9065133</v>
      </c>
      <c r="E36" s="326">
        <f t="shared" si="9"/>
        <v>9065133</v>
      </c>
      <c r="F36" s="93">
        <f t="shared" si="9"/>
        <v>0</v>
      </c>
      <c r="G36" s="29">
        <f t="shared" si="9"/>
        <v>0</v>
      </c>
      <c r="H36" s="93">
        <f t="shared" si="9"/>
        <v>27195399</v>
      </c>
      <c r="I36" s="93">
        <f t="shared" si="9"/>
        <v>859086</v>
      </c>
      <c r="J36" s="111">
        <f>I36*100/H36</f>
        <v>3.1589387601924868</v>
      </c>
    </row>
    <row r="37" spans="1:10" ht="15.75" thickBot="1">
      <c r="B37" s="31" t="s">
        <v>39</v>
      </c>
      <c r="C37" s="324">
        <f t="shared" ref="C37:I37" si="10">SUM(C33,C36)</f>
        <v>10418007</v>
      </c>
      <c r="D37" s="324">
        <f t="shared" si="10"/>
        <v>9683680</v>
      </c>
      <c r="E37" s="324">
        <f t="shared" si="10"/>
        <v>9556934.5</v>
      </c>
      <c r="F37" s="324">
        <f t="shared" si="10"/>
        <v>413491.5</v>
      </c>
      <c r="G37" s="29">
        <f t="shared" si="10"/>
        <v>0</v>
      </c>
      <c r="H37" s="29">
        <f t="shared" si="10"/>
        <v>30072113</v>
      </c>
      <c r="I37" s="29">
        <f t="shared" si="10"/>
        <v>1243293.6848898479</v>
      </c>
      <c r="J37" s="111">
        <f>I37*100/H37</f>
        <v>4.1343742120477129</v>
      </c>
    </row>
  </sheetData>
  <sheetProtection algorithmName="SHA-512" hashValue="Q5s/miMj0Wnec0Rn3C39jNCFr1Pfe9HtfXls4sFM4EhbP11ep3xs4DhSoyIlKCrsWXSzmyTRuAdI9v7YNOrPHw==" saltValue="kTkqZk3PXUpxqshvZa/aZg==" spinCount="100000" sheet="1" formatCells="0" formatColumns="0" formatRows="0" insertColumns="0" insertRows="0" insertHyperlinks="0" deleteColumns="0" deleteRows="0" sort="0" autoFilter="0" pivotTables="0"/>
  <mergeCells count="21">
    <mergeCell ref="C1:J1"/>
    <mergeCell ref="J27:J28"/>
    <mergeCell ref="H27:H28"/>
    <mergeCell ref="I27:I28"/>
    <mergeCell ref="A29:A32"/>
    <mergeCell ref="G27:G28"/>
    <mergeCell ref="J3:J4"/>
    <mergeCell ref="A5:A15"/>
    <mergeCell ref="A17:A21"/>
    <mergeCell ref="C3:C4"/>
    <mergeCell ref="D3:D4"/>
    <mergeCell ref="E3:E4"/>
    <mergeCell ref="F3:F4"/>
    <mergeCell ref="G3:G4"/>
    <mergeCell ref="H3:H4"/>
    <mergeCell ref="I3:I4"/>
    <mergeCell ref="A34:A35"/>
    <mergeCell ref="C27:C28"/>
    <mergeCell ref="D27:D28"/>
    <mergeCell ref="E27:E28"/>
    <mergeCell ref="F27:F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70" zoomScaleNormal="70" workbookViewId="0">
      <pane xSplit="2" ySplit="4" topLeftCell="C5" activePane="bottomRight" state="frozen"/>
      <selection pane="topRight" activeCell="C1" sqref="C1"/>
      <selection pane="bottomLeft" activeCell="A5" sqref="A5"/>
      <selection pane="bottomRight" activeCell="I27" sqref="I27"/>
    </sheetView>
  </sheetViews>
  <sheetFormatPr defaultColWidth="11.42578125" defaultRowHeight="15"/>
  <cols>
    <col min="1" max="1" width="13.42578125" style="16" customWidth="1"/>
    <col min="2" max="2" width="25" style="16" customWidth="1"/>
    <col min="3" max="3" width="14.140625" style="16" customWidth="1"/>
    <col min="4" max="4" width="15" style="16" customWidth="1"/>
    <col min="5" max="5" width="15.42578125" style="16" customWidth="1"/>
    <col min="6" max="6" width="18.140625" style="16" customWidth="1"/>
    <col min="7" max="7" width="15.140625" style="16" customWidth="1"/>
    <col min="8" max="8" width="14.85546875" style="16" customWidth="1"/>
    <col min="9" max="9" width="18.85546875" style="16" customWidth="1"/>
    <col min="10" max="10" width="17.5703125" style="16" customWidth="1"/>
    <col min="11" max="16384" width="11.42578125" style="16"/>
  </cols>
  <sheetData>
    <row r="1" spans="1:10" ht="69" customHeight="1">
      <c r="B1"/>
      <c r="C1" s="370" t="s">
        <v>106</v>
      </c>
      <c r="D1" s="370"/>
      <c r="E1" s="370"/>
      <c r="F1" s="370"/>
      <c r="G1" s="370"/>
      <c r="H1" s="370"/>
      <c r="I1" s="370"/>
      <c r="J1" s="370"/>
    </row>
    <row r="2" spans="1:10" ht="15.75" thickBot="1"/>
    <row r="3" spans="1:10" ht="67.5" customHeight="1">
      <c r="B3" s="19" t="s">
        <v>37</v>
      </c>
      <c r="C3" s="352" t="s">
        <v>81</v>
      </c>
      <c r="D3" s="352" t="s">
        <v>83</v>
      </c>
      <c r="E3" s="352" t="s">
        <v>85</v>
      </c>
      <c r="F3" s="354" t="s">
        <v>87</v>
      </c>
      <c r="G3" s="352" t="s">
        <v>54</v>
      </c>
      <c r="H3" s="361" t="s">
        <v>44</v>
      </c>
      <c r="I3" s="361" t="s">
        <v>80</v>
      </c>
      <c r="J3" s="368" t="s">
        <v>77</v>
      </c>
    </row>
    <row r="4" spans="1:10" ht="12.75" customHeight="1" thickBot="1">
      <c r="A4" s="20"/>
      <c r="B4" s="14"/>
      <c r="C4" s="353"/>
      <c r="D4" s="353"/>
      <c r="E4" s="353"/>
      <c r="F4" s="355"/>
      <c r="G4" s="353"/>
      <c r="H4" s="362"/>
      <c r="I4" s="362"/>
      <c r="J4" s="369"/>
    </row>
    <row r="5" spans="1:10" ht="15.75" customHeight="1" thickBot="1">
      <c r="A5" s="371" t="s">
        <v>102</v>
      </c>
      <c r="B5" s="127" t="s">
        <v>5</v>
      </c>
      <c r="C5" s="77"/>
      <c r="D5" s="21"/>
      <c r="E5" s="76"/>
      <c r="F5" s="91">
        <v>23493</v>
      </c>
      <c r="G5" s="21"/>
      <c r="H5" s="78">
        <f t="shared" ref="H5:H8" si="0">SUM(G5,F5,E5,D5,C5)</f>
        <v>23493</v>
      </c>
      <c r="I5" s="81">
        <v>4535.95</v>
      </c>
      <c r="J5" s="119">
        <f t="shared" ref="J5:J11" si="1">I5*100/H5</f>
        <v>19.307666113310347</v>
      </c>
    </row>
    <row r="6" spans="1:10" ht="15.75" thickBot="1">
      <c r="A6" s="371"/>
      <c r="B6" s="113" t="s">
        <v>6</v>
      </c>
      <c r="C6" s="78"/>
      <c r="D6" s="21"/>
      <c r="E6" s="76"/>
      <c r="F6" s="91"/>
      <c r="G6" s="21"/>
      <c r="H6" s="78">
        <f t="shared" si="0"/>
        <v>0</v>
      </c>
      <c r="I6" s="81">
        <v>582</v>
      </c>
      <c r="J6" s="119"/>
    </row>
    <row r="7" spans="1:10" ht="15.75" thickBot="1">
      <c r="A7" s="371"/>
      <c r="B7" s="113" t="s">
        <v>12</v>
      </c>
      <c r="C7" s="78"/>
      <c r="D7" s="21">
        <v>893</v>
      </c>
      <c r="E7" s="76"/>
      <c r="F7" s="91"/>
      <c r="G7" s="21"/>
      <c r="H7" s="78">
        <f t="shared" si="0"/>
        <v>893</v>
      </c>
      <c r="I7" s="81">
        <v>180</v>
      </c>
      <c r="J7" s="119">
        <f t="shared" si="1"/>
        <v>20.156774916013436</v>
      </c>
    </row>
    <row r="8" spans="1:10" ht="15.75" thickBot="1">
      <c r="A8" s="371"/>
      <c r="B8" s="113" t="s">
        <v>15</v>
      </c>
      <c r="D8" s="101">
        <v>6666.666666666667</v>
      </c>
      <c r="E8" s="33">
        <v>6666.666666666667</v>
      </c>
      <c r="F8" s="101">
        <v>6666.666666666667</v>
      </c>
      <c r="G8" s="21"/>
      <c r="H8" s="78">
        <f t="shared" si="0"/>
        <v>20000</v>
      </c>
      <c r="I8" s="81">
        <v>9000</v>
      </c>
      <c r="J8" s="119">
        <f t="shared" si="1"/>
        <v>45</v>
      </c>
    </row>
    <row r="9" spans="1:10" ht="18" customHeight="1" thickBot="1">
      <c r="A9" s="371"/>
      <c r="B9" s="116" t="s">
        <v>92</v>
      </c>
      <c r="C9" s="124">
        <v>161.27000000000001</v>
      </c>
      <c r="D9" s="79"/>
      <c r="E9" s="100">
        <v>69.11</v>
      </c>
      <c r="F9" s="78"/>
      <c r="G9" s="12"/>
      <c r="H9" s="101">
        <f>SUM(G9,F9,E9,D9,C9)</f>
        <v>230.38</v>
      </c>
      <c r="I9" s="12">
        <v>191.35</v>
      </c>
      <c r="J9" s="330">
        <f t="shared" si="1"/>
        <v>83.058425210521747</v>
      </c>
    </row>
    <row r="10" spans="1:10" ht="15.75" thickBot="1">
      <c r="A10" s="22"/>
      <c r="B10" s="23" t="s">
        <v>40</v>
      </c>
      <c r="C10" s="326">
        <f t="shared" ref="C10:I10" si="2">SUM(C5:C9)</f>
        <v>161.27000000000001</v>
      </c>
      <c r="D10" s="342">
        <f t="shared" si="2"/>
        <v>7559.666666666667</v>
      </c>
      <c r="E10" s="324">
        <f t="shared" si="2"/>
        <v>6735.7766666666666</v>
      </c>
      <c r="F10" s="324">
        <f t="shared" si="2"/>
        <v>30159.666666666668</v>
      </c>
      <c r="G10" s="93">
        <f t="shared" si="2"/>
        <v>0</v>
      </c>
      <c r="H10" s="336">
        <f t="shared" si="2"/>
        <v>44616.38</v>
      </c>
      <c r="I10" s="31">
        <f t="shared" si="2"/>
        <v>14489.300000000001</v>
      </c>
      <c r="J10" s="330">
        <f t="shared" si="1"/>
        <v>32.475292706400658</v>
      </c>
    </row>
    <row r="11" spans="1:10" ht="30.75" thickBot="1">
      <c r="A11" s="255" t="s">
        <v>22</v>
      </c>
      <c r="B11" s="126" t="s">
        <v>26</v>
      </c>
      <c r="C11" s="21"/>
      <c r="D11" s="123"/>
      <c r="E11" s="16">
        <v>23787</v>
      </c>
      <c r="F11" s="78"/>
      <c r="G11" s="11"/>
      <c r="H11" s="78">
        <f t="shared" ref="H11" si="3">SUM(G11,F11,E11,D11,C11)</f>
        <v>23787</v>
      </c>
      <c r="I11" s="81">
        <v>4803</v>
      </c>
      <c r="J11" s="119">
        <f t="shared" si="1"/>
        <v>20.191701349476606</v>
      </c>
    </row>
    <row r="12" spans="1:10" ht="15.75" thickBot="1">
      <c r="A12" s="25"/>
      <c r="B12" s="26" t="s">
        <v>41</v>
      </c>
      <c r="C12" s="93">
        <f t="shared" ref="C12:I12" si="4">SUM(C11:C11)</f>
        <v>0</v>
      </c>
      <c r="D12" s="93">
        <f t="shared" si="4"/>
        <v>0</v>
      </c>
      <c r="E12" s="93">
        <f t="shared" si="4"/>
        <v>23787</v>
      </c>
      <c r="F12" s="93">
        <f t="shared" si="4"/>
        <v>0</v>
      </c>
      <c r="G12" s="29">
        <f t="shared" si="4"/>
        <v>0</v>
      </c>
      <c r="H12" s="93">
        <f t="shared" si="4"/>
        <v>23787</v>
      </c>
      <c r="I12" s="93">
        <f t="shared" si="4"/>
        <v>4803</v>
      </c>
      <c r="J12" s="93">
        <f t="shared" ref="J12" si="5">I12*100/H12</f>
        <v>20.191701349476606</v>
      </c>
    </row>
    <row r="13" spans="1:10" ht="15.75" thickBot="1">
      <c r="B13" s="31" t="s">
        <v>39</v>
      </c>
      <c r="C13" s="324">
        <f t="shared" ref="C13:I13" si="6">SUM(C10,C12)</f>
        <v>161.27000000000001</v>
      </c>
      <c r="D13" s="324">
        <f t="shared" si="6"/>
        <v>7559.666666666667</v>
      </c>
      <c r="E13" s="324">
        <f t="shared" si="6"/>
        <v>30522.776666666665</v>
      </c>
      <c r="F13" s="324">
        <f t="shared" si="6"/>
        <v>30159.666666666668</v>
      </c>
      <c r="G13" s="29">
        <f t="shared" si="6"/>
        <v>0</v>
      </c>
      <c r="H13" s="324">
        <f t="shared" si="6"/>
        <v>68403.38</v>
      </c>
      <c r="I13" s="29">
        <f t="shared" si="6"/>
        <v>19292.300000000003</v>
      </c>
      <c r="J13" s="330">
        <f t="shared" ref="J13" si="7">I13*100/H13</f>
        <v>28.203723266306433</v>
      </c>
    </row>
    <row r="14" spans="1:10" ht="15.75" thickBot="1">
      <c r="B14" s="14"/>
      <c r="C14" s="14"/>
      <c r="D14" s="14"/>
      <c r="E14" s="14"/>
      <c r="F14" s="14"/>
      <c r="G14" s="14"/>
      <c r="H14" s="14"/>
      <c r="I14" s="14"/>
    </row>
    <row r="15" spans="1:10" ht="21" customHeight="1">
      <c r="B15" s="19" t="s">
        <v>38</v>
      </c>
      <c r="C15" s="352" t="s">
        <v>81</v>
      </c>
      <c r="D15" s="352" t="s">
        <v>83</v>
      </c>
      <c r="E15" s="352" t="s">
        <v>85</v>
      </c>
      <c r="F15" s="354" t="s">
        <v>87</v>
      </c>
      <c r="G15" s="352" t="s">
        <v>54</v>
      </c>
      <c r="H15" s="361" t="s">
        <v>44</v>
      </c>
      <c r="I15" s="361" t="s">
        <v>80</v>
      </c>
      <c r="J15" s="368" t="s">
        <v>77</v>
      </c>
    </row>
    <row r="16" spans="1:10" ht="27" customHeight="1" thickBot="1">
      <c r="A16" s="20"/>
      <c r="B16" s="14"/>
      <c r="C16" s="353"/>
      <c r="D16" s="353"/>
      <c r="E16" s="353"/>
      <c r="F16" s="355"/>
      <c r="G16" s="353"/>
      <c r="H16" s="362"/>
      <c r="I16" s="362"/>
      <c r="J16" s="369"/>
    </row>
    <row r="17" spans="1:10" ht="49.5" customHeight="1" thickBot="1">
      <c r="A17" s="256" t="s">
        <v>102</v>
      </c>
      <c r="B17" s="125" t="s">
        <v>6</v>
      </c>
      <c r="C17" s="18"/>
      <c r="D17" s="108"/>
      <c r="E17" s="76"/>
      <c r="F17" s="91"/>
      <c r="G17" s="21"/>
      <c r="H17" s="78">
        <f t="shared" ref="H17" si="8">SUM(G17,F17,E17,D17,C17)</f>
        <v>0</v>
      </c>
      <c r="I17" s="81">
        <v>11194</v>
      </c>
      <c r="J17" s="64"/>
    </row>
    <row r="18" spans="1:10" ht="15.75" customHeight="1" thickBot="1">
      <c r="A18" s="22"/>
      <c r="B18" s="23" t="s">
        <v>40</v>
      </c>
      <c r="C18" s="29">
        <f t="shared" ref="C18:I18" si="9">SUM(C17:C17)</f>
        <v>0</v>
      </c>
      <c r="D18" s="93">
        <f t="shared" si="9"/>
        <v>0</v>
      </c>
      <c r="E18" s="29">
        <f t="shared" si="9"/>
        <v>0</v>
      </c>
      <c r="F18" s="29">
        <f t="shared" si="9"/>
        <v>0</v>
      </c>
      <c r="G18" s="30">
        <f t="shared" si="9"/>
        <v>0</v>
      </c>
      <c r="H18" s="31">
        <f t="shared" si="9"/>
        <v>0</v>
      </c>
      <c r="I18" s="31">
        <f t="shared" si="9"/>
        <v>11194</v>
      </c>
      <c r="J18" s="64"/>
    </row>
    <row r="19" spans="1:10" ht="30.75" thickBot="1">
      <c r="A19" s="255" t="s">
        <v>22</v>
      </c>
      <c r="B19" s="126" t="s">
        <v>26</v>
      </c>
      <c r="C19" s="21"/>
      <c r="D19" s="123"/>
      <c r="E19" s="81"/>
      <c r="F19" s="78"/>
      <c r="G19" s="11"/>
      <c r="H19" s="78">
        <f t="shared" ref="H19" si="10">SUM(G19,F19,E19,D19,C19)</f>
        <v>0</v>
      </c>
      <c r="I19" s="81">
        <v>331000</v>
      </c>
      <c r="J19" s="64"/>
    </row>
    <row r="20" spans="1:10" ht="15.75" customHeight="1" thickBot="1">
      <c r="A20" s="25"/>
      <c r="B20" s="26" t="s">
        <v>41</v>
      </c>
      <c r="C20" s="29">
        <f t="shared" ref="C20:I20" si="11">SUM(C19:C19)</f>
        <v>0</v>
      </c>
      <c r="D20" s="92">
        <f t="shared" si="11"/>
        <v>0</v>
      </c>
      <c r="E20" s="93">
        <f t="shared" si="11"/>
        <v>0</v>
      </c>
      <c r="F20" s="93">
        <f t="shared" si="11"/>
        <v>0</v>
      </c>
      <c r="G20" s="29">
        <f t="shared" si="11"/>
        <v>0</v>
      </c>
      <c r="H20" s="93">
        <f t="shared" si="11"/>
        <v>0</v>
      </c>
      <c r="I20" s="93">
        <f t="shared" si="11"/>
        <v>331000</v>
      </c>
      <c r="J20" s="64"/>
    </row>
    <row r="21" spans="1:10" ht="15.75" customHeight="1" thickBot="1">
      <c r="B21" s="31" t="s">
        <v>39</v>
      </c>
      <c r="C21" s="29">
        <f t="shared" ref="C21:I21" si="12">SUM(C18,C20)</f>
        <v>0</v>
      </c>
      <c r="D21" s="29">
        <f t="shared" si="12"/>
        <v>0</v>
      </c>
      <c r="E21" s="29">
        <f t="shared" si="12"/>
        <v>0</v>
      </c>
      <c r="F21" s="29">
        <f t="shared" si="12"/>
        <v>0</v>
      </c>
      <c r="G21" s="29">
        <f t="shared" si="12"/>
        <v>0</v>
      </c>
      <c r="H21" s="29">
        <f t="shared" si="12"/>
        <v>0</v>
      </c>
      <c r="I21" s="29">
        <f t="shared" si="12"/>
        <v>342194</v>
      </c>
      <c r="J21" s="93"/>
    </row>
  </sheetData>
  <sheetProtection algorithmName="SHA-512" hashValue="qEycqsAilEPgNPdXL/o1M4mnwCioW24XTehdKoJee/M9JGctaOKAAJ2VKr1tqGVJLdutO51IH1ci6sms7gyGyg==" saltValue="okg1Pzk9fvpcnG1ntdNYdQ==" spinCount="100000" sheet="1" formatCells="0" formatColumns="0" formatRows="0" insertColumns="0" insertRows="0" insertHyperlinks="0" deleteColumns="0" deleteRows="0" sort="0" autoFilter="0" pivotTables="0"/>
  <mergeCells count="18">
    <mergeCell ref="F3:F4"/>
    <mergeCell ref="G3:G4"/>
    <mergeCell ref="H15:H16"/>
    <mergeCell ref="I15:I16"/>
    <mergeCell ref="J15:J16"/>
    <mergeCell ref="C1:J1"/>
    <mergeCell ref="A5:A9"/>
    <mergeCell ref="H3:H4"/>
    <mergeCell ref="I3:I4"/>
    <mergeCell ref="J3:J4"/>
    <mergeCell ref="C15:C16"/>
    <mergeCell ref="D15:D16"/>
    <mergeCell ref="E15:E16"/>
    <mergeCell ref="F15:F16"/>
    <mergeCell ref="G15:G16"/>
    <mergeCell ref="C3:C4"/>
    <mergeCell ref="D3:D4"/>
    <mergeCell ref="E3:E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70" zoomScaleNormal="70" workbookViewId="0">
      <pane xSplit="2" ySplit="4" topLeftCell="C11" activePane="bottomRight" state="frozen"/>
      <selection pane="topRight" activeCell="C1" sqref="C1"/>
      <selection pane="bottomLeft" activeCell="A5" sqref="A5"/>
      <selection pane="bottomRight" activeCell="H41" sqref="H41"/>
    </sheetView>
  </sheetViews>
  <sheetFormatPr defaultColWidth="11.42578125" defaultRowHeight="15"/>
  <cols>
    <col min="1" max="1" width="11.42578125" style="16"/>
    <col min="2" max="2" width="28.7109375" style="16" customWidth="1"/>
    <col min="3" max="3" width="18" style="16" customWidth="1"/>
    <col min="4" max="4" width="15" style="16" customWidth="1"/>
    <col min="5" max="6" width="18.140625" style="16" customWidth="1"/>
    <col min="7" max="7" width="17.85546875" style="16" customWidth="1"/>
    <col min="8" max="8" width="18.85546875" style="16" customWidth="1"/>
    <col min="9" max="9" width="16" style="16" customWidth="1"/>
    <col min="10" max="16384" width="11.42578125" style="16"/>
  </cols>
  <sheetData>
    <row r="1" spans="1:10" ht="63.75" customHeight="1">
      <c r="B1"/>
      <c r="C1" s="370" t="s">
        <v>107</v>
      </c>
      <c r="D1" s="370"/>
      <c r="E1" s="370"/>
      <c r="F1" s="370"/>
      <c r="G1" s="370"/>
      <c r="H1" s="370"/>
      <c r="I1" s="370"/>
      <c r="J1" s="370"/>
    </row>
    <row r="2" spans="1:10" ht="15.75" thickBot="1"/>
    <row r="3" spans="1:10" ht="67.5" customHeight="1">
      <c r="B3" s="19" t="s">
        <v>37</v>
      </c>
      <c r="C3" s="352" t="s">
        <v>89</v>
      </c>
      <c r="D3" s="352" t="s">
        <v>90</v>
      </c>
      <c r="E3" s="352" t="s">
        <v>46</v>
      </c>
      <c r="F3" s="366" t="s">
        <v>95</v>
      </c>
      <c r="G3" s="361" t="s">
        <v>44</v>
      </c>
      <c r="H3" s="361" t="s">
        <v>45</v>
      </c>
      <c r="I3" s="359" t="s">
        <v>88</v>
      </c>
    </row>
    <row r="4" spans="1:10" ht="12.75" customHeight="1" thickBot="1">
      <c r="A4" s="20"/>
      <c r="B4" s="14"/>
      <c r="C4" s="353"/>
      <c r="D4" s="353"/>
      <c r="E4" s="353"/>
      <c r="F4" s="367"/>
      <c r="G4" s="362"/>
      <c r="H4" s="362"/>
      <c r="I4" s="360"/>
    </row>
    <row r="5" spans="1:10" ht="15" customHeight="1">
      <c r="A5" s="364" t="s">
        <v>21</v>
      </c>
      <c r="B5" s="112" t="s">
        <v>1</v>
      </c>
      <c r="C5" s="138">
        <v>99.58</v>
      </c>
      <c r="D5" s="138">
        <v>2.58</v>
      </c>
      <c r="E5" s="155">
        <v>1.03</v>
      </c>
      <c r="F5" s="343"/>
      <c r="G5" s="138">
        <f t="shared" ref="G5:G15" si="0">SUM(F5,E5,D5,C5)</f>
        <v>103.19</v>
      </c>
      <c r="H5" s="139">
        <v>39.54</v>
      </c>
      <c r="I5" s="109">
        <f t="shared" ref="I5:I25" si="1">H5*100/G5</f>
        <v>38.317666440546567</v>
      </c>
    </row>
    <row r="6" spans="1:10">
      <c r="A6" s="364"/>
      <c r="B6" s="113" t="s">
        <v>3</v>
      </c>
      <c r="C6" s="140">
        <v>57.5</v>
      </c>
      <c r="D6" s="140">
        <v>57.5</v>
      </c>
      <c r="E6" s="156"/>
      <c r="F6" s="153"/>
      <c r="G6" s="143">
        <f t="shared" si="0"/>
        <v>115</v>
      </c>
      <c r="H6" s="144">
        <v>21</v>
      </c>
      <c r="I6" s="110">
        <f t="shared" si="1"/>
        <v>18.260869565217391</v>
      </c>
    </row>
    <row r="7" spans="1:10">
      <c r="A7" s="364"/>
      <c r="B7" s="130" t="s">
        <v>5</v>
      </c>
      <c r="C7" s="143"/>
      <c r="D7" s="143"/>
      <c r="E7" s="145">
        <v>1382</v>
      </c>
      <c r="F7" s="153"/>
      <c r="G7" s="143">
        <f t="shared" si="0"/>
        <v>1382</v>
      </c>
      <c r="H7" s="144">
        <v>267.05</v>
      </c>
      <c r="I7" s="110">
        <f t="shared" si="1"/>
        <v>19.323444283646889</v>
      </c>
    </row>
    <row r="8" spans="1:10">
      <c r="A8" s="364"/>
      <c r="B8" s="113" t="s">
        <v>6</v>
      </c>
      <c r="C8" s="143"/>
      <c r="D8" s="146"/>
      <c r="E8" s="152">
        <v>19311</v>
      </c>
      <c r="F8" s="143"/>
      <c r="G8" s="143">
        <f t="shared" si="0"/>
        <v>19311</v>
      </c>
      <c r="H8" s="149">
        <v>3395</v>
      </c>
      <c r="I8" s="110">
        <f t="shared" si="1"/>
        <v>17.580653513541506</v>
      </c>
    </row>
    <row r="9" spans="1:10">
      <c r="A9" s="364"/>
      <c r="B9" s="130" t="s">
        <v>10</v>
      </c>
      <c r="C9" s="143"/>
      <c r="D9" s="150"/>
      <c r="E9" s="145">
        <v>9874.3700000000008</v>
      </c>
      <c r="F9" s="150">
        <v>7960.02</v>
      </c>
      <c r="G9" s="143">
        <f t="shared" si="0"/>
        <v>17834.39</v>
      </c>
      <c r="H9" s="144">
        <v>1817.63</v>
      </c>
      <c r="I9" s="110">
        <f t="shared" si="1"/>
        <v>10.191713874149887</v>
      </c>
    </row>
    <row r="10" spans="1:10">
      <c r="A10" s="364"/>
      <c r="B10" s="113" t="s">
        <v>12</v>
      </c>
      <c r="C10" s="140">
        <v>3573.3333333</v>
      </c>
      <c r="D10" s="146"/>
      <c r="E10" s="159">
        <v>3233.3333333</v>
      </c>
      <c r="F10" s="140">
        <v>3233.3333333</v>
      </c>
      <c r="G10" s="143">
        <f t="shared" si="0"/>
        <v>10039.999999899999</v>
      </c>
      <c r="H10" s="144">
        <v>20</v>
      </c>
      <c r="I10" s="110">
        <f t="shared" si="1"/>
        <v>0.19920318725298011</v>
      </c>
    </row>
    <row r="11" spans="1:10">
      <c r="A11" s="364"/>
      <c r="B11" s="113" t="s">
        <v>13</v>
      </c>
      <c r="C11" s="143">
        <v>683</v>
      </c>
      <c r="D11" s="143"/>
      <c r="E11" s="151">
        <v>5262.84</v>
      </c>
      <c r="F11" s="160">
        <v>13151.15</v>
      </c>
      <c r="G11" s="143">
        <f t="shared" si="0"/>
        <v>19096.989999999998</v>
      </c>
      <c r="H11" s="144">
        <v>1097</v>
      </c>
      <c r="I11" s="110">
        <f t="shared" si="1"/>
        <v>5.7443607605177576</v>
      </c>
    </row>
    <row r="12" spans="1:10">
      <c r="A12" s="364"/>
      <c r="B12" s="113" t="s">
        <v>14</v>
      </c>
      <c r="C12" s="143">
        <v>117.6</v>
      </c>
      <c r="D12" s="143">
        <v>21</v>
      </c>
      <c r="E12" s="156">
        <v>1.4</v>
      </c>
      <c r="F12" s="153"/>
      <c r="G12" s="143">
        <f t="shared" si="0"/>
        <v>140</v>
      </c>
      <c r="H12" s="144">
        <v>28</v>
      </c>
      <c r="I12" s="110">
        <f t="shared" si="1"/>
        <v>20</v>
      </c>
    </row>
    <row r="13" spans="1:10">
      <c r="A13" s="364"/>
      <c r="B13" s="130" t="s">
        <v>17</v>
      </c>
      <c r="C13" s="143"/>
      <c r="D13" s="143"/>
      <c r="E13" s="156">
        <v>933.04</v>
      </c>
      <c r="F13" s="153">
        <v>99.2</v>
      </c>
      <c r="G13" s="143">
        <f t="shared" si="0"/>
        <v>1032.24</v>
      </c>
      <c r="H13" s="144">
        <v>23.29</v>
      </c>
      <c r="I13" s="110">
        <f t="shared" si="1"/>
        <v>2.256258234519104</v>
      </c>
    </row>
    <row r="14" spans="1:10" ht="31.5" customHeight="1">
      <c r="A14" s="364"/>
      <c r="B14" s="113" t="s">
        <v>75</v>
      </c>
      <c r="C14" s="180">
        <v>24.67</v>
      </c>
      <c r="D14" s="181"/>
      <c r="E14" s="182">
        <v>75.91</v>
      </c>
      <c r="F14" s="178">
        <v>89.19</v>
      </c>
      <c r="G14" s="143">
        <f t="shared" si="0"/>
        <v>189.76999999999998</v>
      </c>
      <c r="H14" s="183">
        <v>6.05</v>
      </c>
      <c r="I14" s="184">
        <f t="shared" si="1"/>
        <v>3.1880697686673343</v>
      </c>
    </row>
    <row r="15" spans="1:10" ht="36.75" customHeight="1" thickBot="1">
      <c r="A15" s="364"/>
      <c r="B15" s="131" t="s">
        <v>19</v>
      </c>
      <c r="C15" s="154"/>
      <c r="D15" s="154"/>
      <c r="E15" s="157">
        <v>2311.15</v>
      </c>
      <c r="F15" s="158"/>
      <c r="G15" s="143">
        <f t="shared" si="0"/>
        <v>2311.15</v>
      </c>
      <c r="H15" s="144">
        <v>80.77</v>
      </c>
      <c r="I15" s="119">
        <f t="shared" si="1"/>
        <v>3.4947969625511108</v>
      </c>
    </row>
    <row r="16" spans="1:10" ht="15.75" thickBot="1">
      <c r="A16" s="22"/>
      <c r="B16" s="96" t="s">
        <v>40</v>
      </c>
      <c r="C16" s="326">
        <f t="shared" ref="C16:H16" si="2">SUM(C5:C15)</f>
        <v>4555.6833333000004</v>
      </c>
      <c r="D16" s="327">
        <f t="shared" si="2"/>
        <v>81.08</v>
      </c>
      <c r="E16" s="324">
        <f t="shared" si="2"/>
        <v>42386.073333300003</v>
      </c>
      <c r="F16" s="324">
        <f t="shared" si="2"/>
        <v>24532.893333300002</v>
      </c>
      <c r="G16" s="161">
        <f t="shared" si="2"/>
        <v>71555.72999990001</v>
      </c>
      <c r="H16" s="161">
        <f t="shared" si="2"/>
        <v>6795.3300000000008</v>
      </c>
      <c r="I16" s="121">
        <f t="shared" si="1"/>
        <v>9.4965560410179553</v>
      </c>
    </row>
    <row r="17" spans="1:9" ht="15" customHeight="1">
      <c r="A17" s="374" t="s">
        <v>22</v>
      </c>
      <c r="B17" s="132" t="s">
        <v>23</v>
      </c>
      <c r="C17" s="162"/>
      <c r="D17" s="163"/>
      <c r="E17" s="164">
        <v>36845.199999999997</v>
      </c>
      <c r="F17" s="164"/>
      <c r="G17" s="138">
        <f>SUM(F17,E17,D17,C17)</f>
        <v>36845.199999999997</v>
      </c>
      <c r="H17" s="139">
        <v>12.7</v>
      </c>
      <c r="I17" s="109">
        <f t="shared" si="1"/>
        <v>3.4468533214638546E-2</v>
      </c>
    </row>
    <row r="18" spans="1:9">
      <c r="A18" s="374"/>
      <c r="B18" s="133" t="s">
        <v>93</v>
      </c>
      <c r="C18" s="165"/>
      <c r="D18" s="166"/>
      <c r="E18" s="165">
        <v>22123</v>
      </c>
      <c r="F18" s="143"/>
      <c r="G18" s="143">
        <f>SUM(F18,E18,D18,C18)</f>
        <v>22123</v>
      </c>
      <c r="H18" s="149">
        <v>3849</v>
      </c>
      <c r="I18" s="110">
        <f t="shared" si="1"/>
        <v>17.398182886588618</v>
      </c>
    </row>
    <row r="19" spans="1:9">
      <c r="A19" s="374"/>
      <c r="B19" s="134" t="s">
        <v>28</v>
      </c>
      <c r="C19" s="165"/>
      <c r="D19" s="143"/>
      <c r="E19" s="166">
        <v>78361</v>
      </c>
      <c r="F19" s="143"/>
      <c r="G19" s="143">
        <f>SUM(F19,E19,D19,C19)</f>
        <v>78361</v>
      </c>
      <c r="H19" s="144">
        <v>159</v>
      </c>
      <c r="I19" s="110">
        <f t="shared" si="1"/>
        <v>0.20290705835811182</v>
      </c>
    </row>
    <row r="20" spans="1:9">
      <c r="A20" s="374"/>
      <c r="B20" s="134" t="s">
        <v>29</v>
      </c>
      <c r="C20" s="152"/>
      <c r="D20" s="167"/>
      <c r="E20" s="167">
        <v>108368</v>
      </c>
      <c r="F20" s="143"/>
      <c r="G20" s="143">
        <f>SUM(F20,E20,D20,C20)</f>
        <v>108368</v>
      </c>
      <c r="H20" s="149">
        <v>3538</v>
      </c>
      <c r="I20" s="110">
        <f t="shared" si="1"/>
        <v>3.2648014173925883</v>
      </c>
    </row>
    <row r="21" spans="1:9" ht="15.75" thickBot="1">
      <c r="A21" s="374"/>
      <c r="B21" s="116" t="s">
        <v>92</v>
      </c>
      <c r="C21" s="168"/>
      <c r="D21" s="154"/>
      <c r="E21" s="100">
        <v>591.01</v>
      </c>
      <c r="F21" s="38">
        <v>1379.02</v>
      </c>
      <c r="G21" s="143">
        <f>SUM(F21,E21,D21,C21)</f>
        <v>1970.03</v>
      </c>
      <c r="H21" s="169">
        <v>0</v>
      </c>
      <c r="I21" s="119">
        <f t="shared" si="1"/>
        <v>0</v>
      </c>
    </row>
    <row r="22" spans="1:9" ht="15.75" thickBot="1">
      <c r="A22" s="25"/>
      <c r="B22" s="28" t="s">
        <v>41</v>
      </c>
      <c r="C22" s="128">
        <f t="shared" ref="C22:H22" si="3">SUM(C17:C21)</f>
        <v>0</v>
      </c>
      <c r="D22" s="110">
        <f t="shared" si="3"/>
        <v>0</v>
      </c>
      <c r="E22" s="326">
        <f t="shared" si="3"/>
        <v>246288.21000000002</v>
      </c>
      <c r="F22" s="326">
        <f t="shared" si="3"/>
        <v>1379.02</v>
      </c>
      <c r="G22" s="111">
        <f t="shared" si="3"/>
        <v>247667.23</v>
      </c>
      <c r="H22" s="93">
        <f t="shared" si="3"/>
        <v>7558.7</v>
      </c>
      <c r="I22" s="121">
        <f t="shared" si="1"/>
        <v>3.0519580648598525</v>
      </c>
    </row>
    <row r="23" spans="1:9" ht="57" customHeight="1" thickBot="1">
      <c r="A23" s="135" t="s">
        <v>43</v>
      </c>
      <c r="B23" s="137" t="s">
        <v>35</v>
      </c>
      <c r="C23" s="175"/>
      <c r="D23" s="176"/>
      <c r="E23" s="177"/>
      <c r="F23" s="178">
        <v>11905</v>
      </c>
      <c r="G23" s="143">
        <f>SUM(F23,E23,D23,C23)</f>
        <v>11905</v>
      </c>
      <c r="H23" s="177">
        <v>595.25</v>
      </c>
      <c r="I23" s="179">
        <f t="shared" si="1"/>
        <v>5</v>
      </c>
    </row>
    <row r="24" spans="1:9" ht="15.75" thickBot="1">
      <c r="A24"/>
      <c r="B24" s="136" t="s">
        <v>42</v>
      </c>
      <c r="C24" s="128">
        <f t="shared" ref="C24:H24" si="4">SUM(C23:C23)</f>
        <v>0</v>
      </c>
      <c r="D24" s="119">
        <f t="shared" si="4"/>
        <v>0</v>
      </c>
      <c r="E24" s="111">
        <f t="shared" si="4"/>
        <v>0</v>
      </c>
      <c r="F24" s="111">
        <f t="shared" si="4"/>
        <v>11905</v>
      </c>
      <c r="G24" s="111">
        <f t="shared" si="4"/>
        <v>11905</v>
      </c>
      <c r="H24" s="93">
        <f t="shared" si="4"/>
        <v>595.25</v>
      </c>
      <c r="I24" s="122">
        <f t="shared" si="1"/>
        <v>5</v>
      </c>
    </row>
    <row r="25" spans="1:9" ht="15.75" thickBot="1">
      <c r="B25" s="31" t="s">
        <v>39</v>
      </c>
      <c r="C25" s="324">
        <f t="shared" ref="C25:H25" si="5">SUM(C16,C22,C24)</f>
        <v>4555.6833333000004</v>
      </c>
      <c r="D25" s="326">
        <f t="shared" si="5"/>
        <v>81.08</v>
      </c>
      <c r="E25" s="326">
        <f t="shared" si="5"/>
        <v>288674.28333330003</v>
      </c>
      <c r="F25" s="326">
        <f t="shared" si="5"/>
        <v>37816.913333300006</v>
      </c>
      <c r="G25" s="111">
        <f t="shared" si="5"/>
        <v>331127.95999990002</v>
      </c>
      <c r="H25" s="93">
        <f t="shared" si="5"/>
        <v>14949.28</v>
      </c>
      <c r="I25" s="111">
        <f t="shared" si="1"/>
        <v>4.5146534892446155</v>
      </c>
    </row>
    <row r="26" spans="1:9" ht="15.75" thickBot="1">
      <c r="B26" s="14"/>
      <c r="C26" s="171"/>
      <c r="D26" s="171"/>
      <c r="E26" s="171"/>
      <c r="F26" s="171"/>
      <c r="G26" s="171"/>
      <c r="H26" s="171"/>
      <c r="I26" s="145"/>
    </row>
    <row r="27" spans="1:9" ht="21" customHeight="1">
      <c r="B27" s="19" t="s">
        <v>38</v>
      </c>
      <c r="C27" s="352" t="s">
        <v>89</v>
      </c>
      <c r="D27" s="352" t="s">
        <v>90</v>
      </c>
      <c r="E27" s="352" t="s">
        <v>46</v>
      </c>
      <c r="F27" s="366" t="s">
        <v>95</v>
      </c>
      <c r="G27" s="361" t="s">
        <v>44</v>
      </c>
      <c r="H27" s="372" t="s">
        <v>45</v>
      </c>
      <c r="I27" s="359" t="s">
        <v>88</v>
      </c>
    </row>
    <row r="28" spans="1:9" ht="29.25" customHeight="1" thickBot="1">
      <c r="A28" s="20"/>
      <c r="B28" s="14"/>
      <c r="C28" s="353"/>
      <c r="D28" s="353"/>
      <c r="E28" s="353"/>
      <c r="F28" s="367"/>
      <c r="G28" s="362"/>
      <c r="H28" s="373"/>
      <c r="I28" s="360"/>
    </row>
    <row r="29" spans="1:9" ht="15" customHeight="1">
      <c r="A29" s="363" t="s">
        <v>21</v>
      </c>
      <c r="B29" s="112" t="s">
        <v>1</v>
      </c>
      <c r="C29" s="187">
        <v>18695.254773000001</v>
      </c>
      <c r="D29" s="138">
        <v>484.37193526999999</v>
      </c>
      <c r="E29" s="185">
        <v>193.37329199000001</v>
      </c>
      <c r="F29" s="343"/>
      <c r="G29" s="138">
        <f t="shared" ref="G29:G35" si="6">SUM(F29,E29,D29,C29)</f>
        <v>19373.000000259999</v>
      </c>
      <c r="H29" s="166">
        <v>7600</v>
      </c>
      <c r="I29" s="109">
        <f t="shared" ref="I29:I35" si="7">H29*100/G29</f>
        <v>39.229855984607461</v>
      </c>
    </row>
    <row r="30" spans="1:9">
      <c r="A30" s="363"/>
      <c r="B30" s="113" t="s">
        <v>3</v>
      </c>
      <c r="D30" s="78"/>
      <c r="E30" s="186"/>
      <c r="F30" s="153"/>
      <c r="G30" s="143">
        <f t="shared" si="6"/>
        <v>0</v>
      </c>
      <c r="H30" s="166">
        <v>7122</v>
      </c>
      <c r="I30" s="120" t="s">
        <v>94</v>
      </c>
    </row>
    <row r="31" spans="1:9">
      <c r="A31" s="363"/>
      <c r="B31" s="113" t="s">
        <v>6</v>
      </c>
      <c r="C31" s="151"/>
      <c r="D31" s="146"/>
      <c r="E31" s="160">
        <v>371365</v>
      </c>
      <c r="F31" s="153"/>
      <c r="G31" s="143">
        <f t="shared" si="6"/>
        <v>371365</v>
      </c>
      <c r="H31" s="145">
        <v>65288</v>
      </c>
      <c r="I31" s="110">
        <f t="shared" si="7"/>
        <v>17.580547439850282</v>
      </c>
    </row>
    <row r="32" spans="1:9" ht="15.75" thickBot="1">
      <c r="A32" s="363"/>
      <c r="B32" s="114" t="s">
        <v>10</v>
      </c>
      <c r="C32" s="170"/>
      <c r="D32" s="193"/>
      <c r="E32" s="145">
        <v>1376410.7903</v>
      </c>
      <c r="F32" s="150">
        <v>1109565.2097</v>
      </c>
      <c r="G32" s="143">
        <f t="shared" si="6"/>
        <v>2485976</v>
      </c>
      <c r="H32" s="166">
        <v>304197.68488984799</v>
      </c>
      <c r="I32" s="110">
        <f t="shared" si="7"/>
        <v>12.236549543915469</v>
      </c>
    </row>
    <row r="33" spans="1:9" ht="15.75" thickBot="1">
      <c r="A33" s="22"/>
      <c r="B33" s="23" t="s">
        <v>40</v>
      </c>
      <c r="C33" s="344">
        <f>SUM(C29:C32)</f>
        <v>18695.254773000001</v>
      </c>
      <c r="D33" s="111">
        <f>SUM(D29:D32)</f>
        <v>484.37193526999999</v>
      </c>
      <c r="E33" s="128">
        <f>SUM(E29:E32)</f>
        <v>1747969.16359199</v>
      </c>
      <c r="F33" s="128">
        <f>SUM(F29:F32)</f>
        <v>1109565.2097</v>
      </c>
      <c r="G33" s="111">
        <f t="shared" si="6"/>
        <v>2876714.0000002594</v>
      </c>
      <c r="H33" s="161">
        <f>SUM(H29:H32)</f>
        <v>384207.68488984799</v>
      </c>
      <c r="I33" s="111">
        <f t="shared" si="7"/>
        <v>13.355783191857563</v>
      </c>
    </row>
    <row r="34" spans="1:9" ht="15.75" thickBot="1">
      <c r="A34" s="351" t="s">
        <v>22</v>
      </c>
      <c r="B34" s="117" t="s">
        <v>93</v>
      </c>
      <c r="C34" s="138"/>
      <c r="D34" s="163"/>
      <c r="F34" s="143"/>
      <c r="G34" s="143">
        <f t="shared" si="6"/>
        <v>0</v>
      </c>
      <c r="H34" s="166">
        <v>70808</v>
      </c>
      <c r="I34" s="204" t="s">
        <v>94</v>
      </c>
    </row>
    <row r="35" spans="1:9" ht="15" customHeight="1" thickBot="1">
      <c r="A35" s="351"/>
      <c r="B35" s="118" t="s">
        <v>29</v>
      </c>
      <c r="C35" s="193"/>
      <c r="D35" s="193"/>
      <c r="E35" s="152">
        <v>27195399</v>
      </c>
      <c r="F35" s="345"/>
      <c r="G35" s="143">
        <f t="shared" si="6"/>
        <v>27195399</v>
      </c>
      <c r="H35" s="166">
        <v>788278</v>
      </c>
      <c r="I35" s="109">
        <f t="shared" si="7"/>
        <v>2.8985711884572827</v>
      </c>
    </row>
    <row r="36" spans="1:9" ht="15.75" thickBot="1">
      <c r="A36" s="25"/>
      <c r="B36" s="26" t="s">
        <v>41</v>
      </c>
      <c r="C36" s="346">
        <f t="shared" ref="C36:H36" si="8">SUM(C34:C35)</f>
        <v>0</v>
      </c>
      <c r="D36" s="92">
        <f t="shared" si="8"/>
        <v>0</v>
      </c>
      <c r="E36" s="326">
        <f t="shared" si="8"/>
        <v>27195399</v>
      </c>
      <c r="F36" s="93">
        <f t="shared" si="8"/>
        <v>0</v>
      </c>
      <c r="G36" s="93">
        <f t="shared" si="8"/>
        <v>27195399</v>
      </c>
      <c r="H36" s="93">
        <f t="shared" si="8"/>
        <v>859086</v>
      </c>
      <c r="I36" s="111">
        <f>H36*100/G36</f>
        <v>3.1589387601924868</v>
      </c>
    </row>
    <row r="37" spans="1:9" ht="15.75" thickBot="1">
      <c r="B37" s="31" t="s">
        <v>39</v>
      </c>
      <c r="C37" s="29">
        <f t="shared" ref="C37:H37" si="9">SUM(C33,C36)</f>
        <v>18695.254773000001</v>
      </c>
      <c r="D37" s="29">
        <f t="shared" si="9"/>
        <v>484.37193526999999</v>
      </c>
      <c r="E37" s="324">
        <f t="shared" si="9"/>
        <v>28943368.163591988</v>
      </c>
      <c r="F37" s="29">
        <f t="shared" si="9"/>
        <v>1109565.2097</v>
      </c>
      <c r="G37" s="29">
        <f t="shared" si="9"/>
        <v>30072113.000000261</v>
      </c>
      <c r="H37" s="29">
        <f t="shared" si="9"/>
        <v>1243293.6848898479</v>
      </c>
      <c r="I37" s="111">
        <f>H37*100/G37</f>
        <v>4.1343742120476774</v>
      </c>
    </row>
  </sheetData>
  <sheetProtection algorithmName="SHA-512" hashValue="KE7FwgR7clrl4Lz37Sslc5Wh/gGhyQ0vpUlkU+T6kSFGSoWyqaPNiJfmzIKc2lWgX3hKE09uqfkg9PQi09X+vQ==" saltValue="0q7BxPr01o6WcR00mWOlSQ==" spinCount="100000" sheet="1" formatCells="0" formatColumns="0" formatRows="0" insertColumns="0" insertRows="0" insertHyperlinks="0" deleteColumns="0" deleteRows="0" sort="0" autoFilter="0" pivotTables="0"/>
  <mergeCells count="19">
    <mergeCell ref="C1:J1"/>
    <mergeCell ref="A34:A35"/>
    <mergeCell ref="H3:H4"/>
    <mergeCell ref="I3:I4"/>
    <mergeCell ref="A5:A15"/>
    <mergeCell ref="A17:A21"/>
    <mergeCell ref="C27:C28"/>
    <mergeCell ref="D27:D28"/>
    <mergeCell ref="E27:E28"/>
    <mergeCell ref="F27:F28"/>
    <mergeCell ref="G27:G28"/>
    <mergeCell ref="C3:C4"/>
    <mergeCell ref="D3:D4"/>
    <mergeCell ref="E3:E4"/>
    <mergeCell ref="F3:F4"/>
    <mergeCell ref="G3:G4"/>
    <mergeCell ref="H27:H28"/>
    <mergeCell ref="I27:I28"/>
    <mergeCell ref="A29:A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70" zoomScaleNormal="70" workbookViewId="0">
      <pane xSplit="2" ySplit="3" topLeftCell="C4" activePane="bottomRight" state="frozen"/>
      <selection pane="topRight" activeCell="C1" sqref="C1"/>
      <selection pane="bottomLeft" activeCell="A5" sqref="A5"/>
      <selection pane="bottomRight" activeCell="G29" sqref="G29"/>
    </sheetView>
  </sheetViews>
  <sheetFormatPr defaultColWidth="11.42578125" defaultRowHeight="15"/>
  <cols>
    <col min="1" max="1" width="14.42578125" style="16" customWidth="1"/>
    <col min="2" max="2" width="29.140625" style="16" customWidth="1"/>
    <col min="3" max="3" width="14.140625" style="16" customWidth="1"/>
    <col min="4" max="4" width="15" style="16" customWidth="1"/>
    <col min="5" max="5" width="15.42578125" style="16" customWidth="1"/>
    <col min="6" max="6" width="18.140625" style="16" customWidth="1"/>
    <col min="7" max="7" width="14.85546875" style="16" customWidth="1"/>
    <col min="8" max="8" width="18.85546875" style="16" customWidth="1"/>
    <col min="9" max="9" width="16" style="16" customWidth="1"/>
    <col min="10" max="16384" width="11.42578125" style="16"/>
  </cols>
  <sheetData>
    <row r="1" spans="1:9" ht="78" customHeight="1">
      <c r="B1"/>
      <c r="C1" s="370" t="s">
        <v>107</v>
      </c>
      <c r="D1" s="370"/>
      <c r="E1" s="370"/>
      <c r="F1" s="370"/>
      <c r="G1" s="370"/>
      <c r="H1" s="370"/>
      <c r="I1" s="370"/>
    </row>
    <row r="2" spans="1:9" ht="15.75" thickBot="1"/>
    <row r="3" spans="1:9" ht="67.5" customHeight="1" thickBot="1">
      <c r="B3" s="19" t="s">
        <v>37</v>
      </c>
      <c r="C3" s="199" t="s">
        <v>89</v>
      </c>
      <c r="D3" s="199" t="s">
        <v>90</v>
      </c>
      <c r="E3" s="199" t="s">
        <v>46</v>
      </c>
      <c r="F3" s="199" t="s">
        <v>95</v>
      </c>
      <c r="G3" s="199" t="s">
        <v>44</v>
      </c>
      <c r="H3" s="199" t="s">
        <v>80</v>
      </c>
      <c r="I3" s="200" t="s">
        <v>77</v>
      </c>
    </row>
    <row r="4" spans="1:9">
      <c r="A4" s="371" t="s">
        <v>102</v>
      </c>
      <c r="B4" s="127" t="s">
        <v>5</v>
      </c>
      <c r="C4" s="138"/>
      <c r="D4" s="151"/>
      <c r="E4" s="173">
        <v>23493</v>
      </c>
      <c r="F4" s="153"/>
      <c r="G4" s="143">
        <f>SUM(F4,E4,D4,C4)</f>
        <v>23493</v>
      </c>
      <c r="H4" s="144">
        <v>4535.95</v>
      </c>
      <c r="I4" s="109">
        <f t="shared" ref="I4:I12" si="0">H4*100/G4</f>
        <v>19.307666113310347</v>
      </c>
    </row>
    <row r="5" spans="1:9">
      <c r="A5" s="371"/>
      <c r="B5" s="113" t="s">
        <v>6</v>
      </c>
      <c r="C5" s="143"/>
      <c r="D5" s="151"/>
      <c r="E5" s="173"/>
      <c r="F5" s="153"/>
      <c r="G5" s="143">
        <f>SUM(F5,E5,D5,C5)</f>
        <v>0</v>
      </c>
      <c r="H5" s="144">
        <v>582</v>
      </c>
      <c r="I5" s="120"/>
    </row>
    <row r="6" spans="1:9">
      <c r="A6" s="371"/>
      <c r="B6" s="113" t="s">
        <v>12</v>
      </c>
      <c r="C6" s="143">
        <v>893</v>
      </c>
      <c r="D6" s="151"/>
      <c r="E6" s="173"/>
      <c r="F6" s="153"/>
      <c r="G6" s="143">
        <f>SUM(F6,E6,D6,C6)</f>
        <v>893</v>
      </c>
      <c r="H6" s="144">
        <v>180</v>
      </c>
      <c r="I6" s="110">
        <f t="shared" si="0"/>
        <v>20.156774916013436</v>
      </c>
    </row>
    <row r="7" spans="1:9">
      <c r="A7" s="371"/>
      <c r="B7" s="113" t="s">
        <v>15</v>
      </c>
      <c r="C7" s="146"/>
      <c r="D7" s="146"/>
      <c r="E7" s="147">
        <v>20000</v>
      </c>
      <c r="F7" s="153"/>
      <c r="G7" s="143">
        <f>SUM(F7,E7,D7,C7)</f>
        <v>20000</v>
      </c>
      <c r="H7" s="144">
        <v>9000</v>
      </c>
      <c r="I7" s="110">
        <f t="shared" si="0"/>
        <v>45</v>
      </c>
    </row>
    <row r="8" spans="1:9" ht="30" customHeight="1" thickBot="1">
      <c r="A8" s="371"/>
      <c r="B8" s="116" t="s">
        <v>92</v>
      </c>
      <c r="C8" s="193"/>
      <c r="D8" s="154"/>
      <c r="E8" s="100">
        <v>69.11</v>
      </c>
      <c r="F8" s="124">
        <v>161.27000000000001</v>
      </c>
      <c r="G8" s="143">
        <f>SUM(F8,E8,D8,C8)</f>
        <v>230.38</v>
      </c>
      <c r="H8" s="169">
        <v>95.674999999999997</v>
      </c>
      <c r="I8" s="119">
        <f t="shared" si="0"/>
        <v>41.529212605260874</v>
      </c>
    </row>
    <row r="9" spans="1:9" ht="15.75" thickBot="1">
      <c r="A9" s="22"/>
      <c r="B9" s="23" t="s">
        <v>40</v>
      </c>
      <c r="C9" s="128">
        <f t="shared" ref="C9:H9" si="1">SUM(C4:C8)</f>
        <v>893</v>
      </c>
      <c r="D9" s="111">
        <f t="shared" si="1"/>
        <v>0</v>
      </c>
      <c r="E9" s="337">
        <f t="shared" si="1"/>
        <v>43562.11</v>
      </c>
      <c r="F9" s="337">
        <f t="shared" si="1"/>
        <v>161.27000000000001</v>
      </c>
      <c r="G9" s="161">
        <f t="shared" si="1"/>
        <v>44616.38</v>
      </c>
      <c r="H9" s="161">
        <f t="shared" si="1"/>
        <v>14393.625</v>
      </c>
      <c r="I9" s="119">
        <f t="shared" si="0"/>
        <v>32.260853525095492</v>
      </c>
    </row>
    <row r="10" spans="1:9" ht="30.75" thickBot="1">
      <c r="A10" s="255" t="s">
        <v>22</v>
      </c>
      <c r="B10" s="126" t="s">
        <v>26</v>
      </c>
      <c r="C10" s="151"/>
      <c r="D10" s="194"/>
      <c r="E10" s="195">
        <v>23787</v>
      </c>
      <c r="F10" s="143"/>
      <c r="G10" s="143">
        <f>SUM(F10,E10,D10,C10)</f>
        <v>23787</v>
      </c>
      <c r="H10" s="166">
        <v>4803</v>
      </c>
      <c r="I10" s="119">
        <f t="shared" si="0"/>
        <v>20.191701349476606</v>
      </c>
    </row>
    <row r="11" spans="1:9" ht="15.75" thickBot="1">
      <c r="A11" s="25"/>
      <c r="B11" s="26" t="s">
        <v>41</v>
      </c>
      <c r="C11" s="111">
        <f t="shared" ref="C11:H11" si="2">SUM(C10:C10)</f>
        <v>0</v>
      </c>
      <c r="D11" s="111">
        <f t="shared" si="2"/>
        <v>0</v>
      </c>
      <c r="E11" s="111">
        <f t="shared" si="2"/>
        <v>23787</v>
      </c>
      <c r="F11" s="111">
        <f t="shared" si="2"/>
        <v>0</v>
      </c>
      <c r="G11" s="111">
        <f t="shared" si="2"/>
        <v>23787</v>
      </c>
      <c r="H11" s="111">
        <f t="shared" si="2"/>
        <v>4803</v>
      </c>
      <c r="I11" s="119">
        <f t="shared" si="0"/>
        <v>20.191701349476606</v>
      </c>
    </row>
    <row r="12" spans="1:9" ht="15.75" thickBot="1">
      <c r="B12" s="31" t="s">
        <v>39</v>
      </c>
      <c r="C12" s="128">
        <f t="shared" ref="C12:H12" si="3">SUM(C9,C11)</f>
        <v>893</v>
      </c>
      <c r="D12" s="128">
        <f t="shared" si="3"/>
        <v>0</v>
      </c>
      <c r="E12" s="337">
        <f t="shared" si="3"/>
        <v>67349.11</v>
      </c>
      <c r="F12" s="337">
        <f t="shared" si="3"/>
        <v>161.27000000000001</v>
      </c>
      <c r="G12" s="128">
        <f t="shared" si="3"/>
        <v>68403.38</v>
      </c>
      <c r="H12" s="128">
        <f t="shared" si="3"/>
        <v>19196.625</v>
      </c>
      <c r="I12" s="119">
        <f t="shared" si="0"/>
        <v>28.063854446958612</v>
      </c>
    </row>
    <row r="13" spans="1:9" ht="15.75" thickBot="1">
      <c r="B13" s="14"/>
      <c r="C13" s="171"/>
      <c r="D13" s="171"/>
      <c r="E13" s="171"/>
      <c r="F13" s="171"/>
      <c r="G13" s="171"/>
      <c r="H13" s="171"/>
      <c r="I13" s="195"/>
    </row>
    <row r="14" spans="1:9" ht="21" customHeight="1">
      <c r="B14" s="19" t="s">
        <v>38</v>
      </c>
      <c r="C14" s="379" t="s">
        <v>81</v>
      </c>
      <c r="D14" s="379" t="s">
        <v>83</v>
      </c>
      <c r="E14" s="379" t="s">
        <v>85</v>
      </c>
      <c r="F14" s="381" t="s">
        <v>87</v>
      </c>
      <c r="G14" s="375" t="s">
        <v>44</v>
      </c>
      <c r="H14" s="375" t="s">
        <v>80</v>
      </c>
      <c r="I14" s="377" t="s">
        <v>77</v>
      </c>
    </row>
    <row r="15" spans="1:9" ht="27" customHeight="1" thickBot="1">
      <c r="A15" s="20"/>
      <c r="B15" s="14"/>
      <c r="C15" s="380"/>
      <c r="D15" s="380"/>
      <c r="E15" s="380"/>
      <c r="F15" s="382"/>
      <c r="G15" s="376"/>
      <c r="H15" s="376"/>
      <c r="I15" s="378"/>
    </row>
    <row r="16" spans="1:9" ht="47.25" thickBot="1">
      <c r="A16" s="256" t="s">
        <v>102</v>
      </c>
      <c r="B16" s="125" t="s">
        <v>6</v>
      </c>
      <c r="C16" s="165"/>
      <c r="D16" s="328"/>
      <c r="E16" s="173"/>
      <c r="F16" s="153"/>
      <c r="G16" s="143">
        <f>SUM(F16,E16,D16,C16)</f>
        <v>0</v>
      </c>
      <c r="H16" s="166">
        <v>11194</v>
      </c>
      <c r="I16" s="196"/>
    </row>
    <row r="17" spans="1:9" ht="15.75" thickBot="1">
      <c r="A17" s="22"/>
      <c r="B17" s="23" t="s">
        <v>40</v>
      </c>
      <c r="C17" s="128">
        <f t="shared" ref="C17:H17" si="4">SUM(C16:C16)</f>
        <v>0</v>
      </c>
      <c r="D17" s="111">
        <f t="shared" si="4"/>
        <v>0</v>
      </c>
      <c r="E17" s="128">
        <f t="shared" si="4"/>
        <v>0</v>
      </c>
      <c r="F17" s="128">
        <f t="shared" si="4"/>
        <v>0</v>
      </c>
      <c r="G17" s="161">
        <f t="shared" si="4"/>
        <v>0</v>
      </c>
      <c r="H17" s="161">
        <f t="shared" si="4"/>
        <v>11194</v>
      </c>
      <c r="I17" s="197"/>
    </row>
    <row r="18" spans="1:9" ht="30.75" thickBot="1">
      <c r="A18" s="255" t="s">
        <v>22</v>
      </c>
      <c r="B18" s="126" t="s">
        <v>26</v>
      </c>
      <c r="C18" s="151"/>
      <c r="D18" s="194"/>
      <c r="E18" s="166"/>
      <c r="F18" s="143"/>
      <c r="G18" s="143">
        <f>SUM(F18,E18,D18,C18)</f>
        <v>0</v>
      </c>
      <c r="H18" s="166">
        <v>331000</v>
      </c>
      <c r="I18" s="197"/>
    </row>
    <row r="19" spans="1:9" ht="15.75" thickBot="1">
      <c r="A19" s="25"/>
      <c r="B19" s="26" t="s">
        <v>41</v>
      </c>
      <c r="C19" s="128">
        <f t="shared" ref="C19:H19" si="5">SUM(C18:C18)</f>
        <v>0</v>
      </c>
      <c r="D19" s="110">
        <f t="shared" si="5"/>
        <v>0</v>
      </c>
      <c r="E19" s="111">
        <f t="shared" si="5"/>
        <v>0</v>
      </c>
      <c r="F19" s="111">
        <f t="shared" si="5"/>
        <v>0</v>
      </c>
      <c r="G19" s="111">
        <f t="shared" si="5"/>
        <v>0</v>
      </c>
      <c r="H19" s="111">
        <f t="shared" si="5"/>
        <v>331000</v>
      </c>
      <c r="I19" s="197"/>
    </row>
    <row r="20" spans="1:9" ht="15.75" thickBot="1">
      <c r="B20" s="31" t="s">
        <v>39</v>
      </c>
      <c r="C20" s="128">
        <f t="shared" ref="C20:H20" si="6">SUM(C17,C19)</f>
        <v>0</v>
      </c>
      <c r="D20" s="128">
        <f t="shared" si="6"/>
        <v>0</v>
      </c>
      <c r="E20" s="128">
        <f t="shared" si="6"/>
        <v>0</v>
      </c>
      <c r="F20" s="128">
        <f t="shared" si="6"/>
        <v>0</v>
      </c>
      <c r="G20" s="128">
        <f t="shared" si="6"/>
        <v>0</v>
      </c>
      <c r="H20" s="128">
        <f t="shared" si="6"/>
        <v>342194</v>
      </c>
      <c r="I20" s="111"/>
    </row>
  </sheetData>
  <sheetProtection algorithmName="SHA-512" hashValue="ux6fgsP2KPjSnjFUK9bhO9OOV8SJK+Do+WJpustk1RrJko/HMq+2pE0yCRhm3nOMrzP68sYLZ96/9h+geS5IVg==" saltValue="t0RTw4/SDnAS1hH/E6gbeg==" spinCount="100000" sheet="1" formatCells="0" formatColumns="0" formatRows="0" insertColumns="0" insertRows="0" insertHyperlinks="0" deleteColumns="0" deleteRows="0" sort="0" autoFilter="0" pivotTables="0"/>
  <mergeCells count="9">
    <mergeCell ref="G14:G15"/>
    <mergeCell ref="H14:H15"/>
    <mergeCell ref="I14:I15"/>
    <mergeCell ref="C1:I1"/>
    <mergeCell ref="A4:A8"/>
    <mergeCell ref="C14:C15"/>
    <mergeCell ref="D14:D15"/>
    <mergeCell ref="E14:E15"/>
    <mergeCell ref="F14:F1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6"/>
  <sheetViews>
    <sheetView zoomScale="70" zoomScaleNormal="70" workbookViewId="0">
      <pane xSplit="2" ySplit="3" topLeftCell="C4" activePane="bottomRight" state="frozen"/>
      <selection pane="topRight" activeCell="C1" sqref="C1"/>
      <selection pane="bottomLeft" activeCell="A5" sqref="A5"/>
      <selection pane="bottomRight" activeCell="K22" sqref="K22"/>
    </sheetView>
  </sheetViews>
  <sheetFormatPr defaultColWidth="11.42578125" defaultRowHeight="15"/>
  <cols>
    <col min="1" max="1" width="11.42578125" style="16"/>
    <col min="2" max="2" width="28.7109375" style="16" customWidth="1"/>
    <col min="3" max="4" width="18" style="16" customWidth="1"/>
    <col min="5" max="5" width="15" style="16" customWidth="1"/>
    <col min="6" max="11" width="18.140625" style="16" customWidth="1"/>
    <col min="12" max="21" width="17.85546875" style="16" customWidth="1"/>
    <col min="22" max="31" width="18.85546875" style="16" customWidth="1"/>
    <col min="32" max="32" width="16" style="16" customWidth="1"/>
    <col min="33" max="16384" width="11.42578125" style="16"/>
  </cols>
  <sheetData>
    <row r="1" spans="1:32" ht="46.5" customHeight="1" thickBot="1">
      <c r="B1" s="329" t="s">
        <v>100</v>
      </c>
      <c r="E1" s="36"/>
      <c r="F1" s="36"/>
      <c r="G1" s="36"/>
      <c r="H1" s="36"/>
      <c r="I1" s="36"/>
      <c r="J1" s="36"/>
      <c r="K1" s="36"/>
    </row>
    <row r="2" spans="1:32" ht="45" customHeight="1" thickBot="1">
      <c r="C2" s="383" t="s">
        <v>96</v>
      </c>
      <c r="D2" s="384"/>
      <c r="E2" s="384"/>
      <c r="F2" s="384"/>
      <c r="G2" s="384"/>
      <c r="H2" s="384"/>
      <c r="I2" s="384"/>
      <c r="J2" s="384"/>
      <c r="K2" s="384"/>
      <c r="L2" s="385"/>
      <c r="M2" s="383" t="s">
        <v>97</v>
      </c>
      <c r="N2" s="384"/>
      <c r="O2" s="384"/>
      <c r="P2" s="384"/>
      <c r="Q2" s="384"/>
      <c r="R2" s="384"/>
      <c r="S2" s="384"/>
      <c r="T2" s="384"/>
      <c r="U2" s="384"/>
      <c r="V2" s="385"/>
      <c r="W2" s="383" t="s">
        <v>101</v>
      </c>
      <c r="X2" s="384"/>
      <c r="Y2" s="384"/>
      <c r="Z2" s="384"/>
      <c r="AA2" s="384"/>
      <c r="AB2" s="384"/>
      <c r="AC2" s="384"/>
      <c r="AD2" s="384"/>
      <c r="AE2" s="384"/>
      <c r="AF2" s="385"/>
    </row>
    <row r="3" spans="1:32" ht="67.5" customHeight="1" thickBot="1">
      <c r="B3" s="19" t="s">
        <v>37</v>
      </c>
      <c r="C3" s="203" t="s">
        <v>99</v>
      </c>
      <c r="D3" s="202" t="s">
        <v>48</v>
      </c>
      <c r="E3" s="203" t="s">
        <v>49</v>
      </c>
      <c r="F3" s="203" t="s">
        <v>76</v>
      </c>
      <c r="G3" s="203" t="s">
        <v>56</v>
      </c>
      <c r="H3" s="203" t="s">
        <v>59</v>
      </c>
      <c r="I3" s="203" t="s">
        <v>57</v>
      </c>
      <c r="J3" s="203" t="s">
        <v>58</v>
      </c>
      <c r="K3" s="203" t="s">
        <v>50</v>
      </c>
      <c r="L3" s="199" t="s">
        <v>44</v>
      </c>
      <c r="M3" s="203" t="s">
        <v>99</v>
      </c>
      <c r="N3" s="202" t="s">
        <v>48</v>
      </c>
      <c r="O3" s="203" t="s">
        <v>49</v>
      </c>
      <c r="P3" s="203" t="s">
        <v>76</v>
      </c>
      <c r="Q3" s="203" t="s">
        <v>56</v>
      </c>
      <c r="R3" s="203" t="s">
        <v>59</v>
      </c>
      <c r="S3" s="203" t="s">
        <v>57</v>
      </c>
      <c r="T3" s="203" t="s">
        <v>58</v>
      </c>
      <c r="U3" s="198" t="s">
        <v>50</v>
      </c>
      <c r="V3" s="199" t="s">
        <v>98</v>
      </c>
      <c r="W3" s="203" t="s">
        <v>99</v>
      </c>
      <c r="X3" s="202" t="s">
        <v>48</v>
      </c>
      <c r="Y3" s="203" t="s">
        <v>49</v>
      </c>
      <c r="Z3" s="203" t="s">
        <v>76</v>
      </c>
      <c r="AA3" s="203" t="s">
        <v>56</v>
      </c>
      <c r="AB3" s="203" t="s">
        <v>59</v>
      </c>
      <c r="AC3" s="203" t="s">
        <v>57</v>
      </c>
      <c r="AD3" s="203" t="s">
        <v>58</v>
      </c>
      <c r="AE3" s="199" t="s">
        <v>50</v>
      </c>
      <c r="AF3" s="293" t="s">
        <v>105</v>
      </c>
    </row>
    <row r="4" spans="1:32" ht="15" customHeight="1">
      <c r="A4" s="364" t="s">
        <v>21</v>
      </c>
      <c r="B4" s="112" t="s">
        <v>1</v>
      </c>
      <c r="C4" s="138"/>
      <c r="D4" s="138"/>
      <c r="E4" s="138"/>
      <c r="F4" s="211"/>
      <c r="G4" s="185"/>
      <c r="H4" s="185"/>
      <c r="I4" s="230"/>
      <c r="J4" s="231"/>
      <c r="K4">
        <v>103.19</v>
      </c>
      <c r="L4" s="282">
        <f t="shared" ref="L4:L24" si="0">SUM(C4:K4)</f>
        <v>103.19</v>
      </c>
      <c r="M4" s="218"/>
      <c r="N4" s="138"/>
      <c r="O4" s="218"/>
      <c r="P4" s="218"/>
      <c r="Q4" s="218"/>
      <c r="R4" s="218"/>
      <c r="S4" s="237"/>
      <c r="T4" s="233"/>
      <c r="U4" s="162">
        <v>39.54</v>
      </c>
      <c r="V4" s="282">
        <f t="shared" ref="V4:V14" si="1">SUM(M4:U4)</f>
        <v>39.54</v>
      </c>
      <c r="W4" s="319"/>
      <c r="X4" s="252"/>
      <c r="Y4" s="252"/>
      <c r="Z4" s="252"/>
      <c r="AA4" s="252"/>
      <c r="AB4" s="252"/>
      <c r="AC4" s="252"/>
      <c r="AD4" s="252"/>
      <c r="AE4" s="286">
        <f t="shared" ref="AE4:AF7" si="2">U4*100/K4</f>
        <v>38.317666440546567</v>
      </c>
      <c r="AF4" s="314">
        <f t="shared" si="2"/>
        <v>38.317666440546567</v>
      </c>
    </row>
    <row r="5" spans="1:32">
      <c r="A5" s="364"/>
      <c r="B5" s="113" t="s">
        <v>3</v>
      </c>
      <c r="C5" s="101"/>
      <c r="D5" s="101"/>
      <c r="E5" s="146"/>
      <c r="F5" s="173"/>
      <c r="G5" s="186"/>
      <c r="H5" s="186"/>
      <c r="I5" s="234"/>
      <c r="J5" s="186"/>
      <c r="K5" s="235">
        <v>115</v>
      </c>
      <c r="L5" s="283">
        <f t="shared" si="0"/>
        <v>115</v>
      </c>
      <c r="M5" s="33"/>
      <c r="N5" s="101"/>
      <c r="O5" s="217"/>
      <c r="P5" s="217"/>
      <c r="Q5" s="217"/>
      <c r="R5" s="217"/>
      <c r="S5" s="101"/>
      <c r="T5" s="217"/>
      <c r="U5" s="32">
        <v>21</v>
      </c>
      <c r="V5" s="283">
        <f t="shared" si="1"/>
        <v>21</v>
      </c>
      <c r="W5" s="317"/>
      <c r="X5" s="253"/>
      <c r="Y5" s="253"/>
      <c r="Z5" s="253"/>
      <c r="AA5" s="253"/>
      <c r="AB5" s="253"/>
      <c r="AC5" s="253"/>
      <c r="AD5" s="253"/>
      <c r="AE5" s="295">
        <f t="shared" si="2"/>
        <v>18.260869565217391</v>
      </c>
      <c r="AF5" s="297">
        <f t="shared" si="2"/>
        <v>18.260869565217391</v>
      </c>
    </row>
    <row r="6" spans="1:32">
      <c r="A6" s="364"/>
      <c r="B6" s="130" t="s">
        <v>5</v>
      </c>
      <c r="C6" s="143"/>
      <c r="D6" s="143"/>
      <c r="E6" s="143"/>
      <c r="F6" s="151"/>
      <c r="G6" s="143"/>
      <c r="H6" s="143"/>
      <c r="I6" s="143"/>
      <c r="J6" s="143"/>
      <c r="K6" s="228">
        <v>1382</v>
      </c>
      <c r="L6" s="283">
        <f t="shared" si="0"/>
        <v>1382</v>
      </c>
      <c r="M6" s="217"/>
      <c r="N6" s="143"/>
      <c r="O6" s="217"/>
      <c r="P6" s="217"/>
      <c r="Q6" s="217"/>
      <c r="R6" s="217"/>
      <c r="S6" s="143"/>
      <c r="T6" s="217"/>
      <c r="U6" s="144">
        <v>267.05</v>
      </c>
      <c r="V6" s="283">
        <f t="shared" si="1"/>
        <v>267.05</v>
      </c>
      <c r="W6" s="317"/>
      <c r="X6" s="253"/>
      <c r="Y6" s="253"/>
      <c r="Z6" s="253"/>
      <c r="AA6" s="253"/>
      <c r="AB6" s="253"/>
      <c r="AC6" s="253"/>
      <c r="AD6" s="253"/>
      <c r="AE6" s="295">
        <f t="shared" si="2"/>
        <v>19.323444283646889</v>
      </c>
      <c r="AF6" s="297">
        <f t="shared" si="2"/>
        <v>19.323444283646889</v>
      </c>
    </row>
    <row r="7" spans="1:32">
      <c r="A7" s="364"/>
      <c r="B7" s="113" t="s">
        <v>6</v>
      </c>
      <c r="C7" s="101"/>
      <c r="D7" s="143"/>
      <c r="E7" s="101"/>
      <c r="F7" s="167"/>
      <c r="G7" s="146"/>
      <c r="H7" s="146"/>
      <c r="I7" s="101"/>
      <c r="J7" s="101"/>
      <c r="K7" s="229">
        <v>19311</v>
      </c>
      <c r="L7" s="283">
        <f t="shared" si="0"/>
        <v>19311</v>
      </c>
      <c r="M7" s="300">
        <v>67.900000000000006</v>
      </c>
      <c r="N7" s="78"/>
      <c r="O7" s="78">
        <v>3191.3</v>
      </c>
      <c r="P7" s="217"/>
      <c r="Q7" s="217"/>
      <c r="R7" s="217"/>
      <c r="S7" s="143">
        <v>33.950000000000003</v>
      </c>
      <c r="T7" s="217">
        <v>101.85</v>
      </c>
      <c r="U7" s="165"/>
      <c r="V7" s="283">
        <f t="shared" si="1"/>
        <v>3395</v>
      </c>
      <c r="W7" s="317"/>
      <c r="X7" s="253"/>
      <c r="Y7" s="253"/>
      <c r="Z7" s="253"/>
      <c r="AA7" s="253"/>
      <c r="AB7" s="253"/>
      <c r="AC7" s="253"/>
      <c r="AD7" s="253"/>
      <c r="AE7" s="295">
        <f t="shared" si="2"/>
        <v>0</v>
      </c>
      <c r="AF7" s="297">
        <f t="shared" si="2"/>
        <v>17.580653513541506</v>
      </c>
    </row>
    <row r="8" spans="1:32">
      <c r="A8" s="364"/>
      <c r="B8" s="130" t="s">
        <v>10</v>
      </c>
      <c r="C8" s="143">
        <v>8011.48</v>
      </c>
      <c r="D8" s="143">
        <v>3248.31</v>
      </c>
      <c r="E8" s="150">
        <v>3874.19</v>
      </c>
      <c r="F8" s="151">
        <v>2700.42</v>
      </c>
      <c r="G8" s="143"/>
      <c r="H8" s="143"/>
      <c r="I8" s="143"/>
      <c r="J8" s="143"/>
      <c r="K8" s="224"/>
      <c r="L8" s="283">
        <f t="shared" si="0"/>
        <v>17834.400000000001</v>
      </c>
      <c r="M8" s="217">
        <v>978.86</v>
      </c>
      <c r="N8" s="143">
        <v>101.04</v>
      </c>
      <c r="O8" s="217">
        <v>530.08000000000004</v>
      </c>
      <c r="P8" s="217">
        <v>207.65</v>
      </c>
      <c r="Q8" s="217"/>
      <c r="R8" s="217"/>
      <c r="S8" s="143"/>
      <c r="T8" s="217"/>
      <c r="U8" s="165"/>
      <c r="V8" s="283">
        <f t="shared" si="1"/>
        <v>1817.63</v>
      </c>
      <c r="W8" s="317">
        <f>M8*100/C8</f>
        <v>12.218216858807612</v>
      </c>
      <c r="X8" s="253">
        <f>N8*100/D8</f>
        <v>3.1105405580132439</v>
      </c>
      <c r="Y8" s="253">
        <f>O8*100/E8</f>
        <v>13.68234392221342</v>
      </c>
      <c r="Z8" s="253">
        <f>P8*100/F8</f>
        <v>7.6895445893601737</v>
      </c>
      <c r="AA8" s="253"/>
      <c r="AB8" s="253"/>
      <c r="AC8" s="253"/>
      <c r="AD8" s="253"/>
      <c r="AE8" s="295"/>
      <c r="AF8" s="297">
        <f t="shared" ref="AF8:AF24" si="3">V8*100/L8</f>
        <v>10.191708159511954</v>
      </c>
    </row>
    <row r="9" spans="1:32">
      <c r="A9" s="364"/>
      <c r="B9" s="113" t="s">
        <v>12</v>
      </c>
      <c r="C9" s="146"/>
      <c r="D9" s="146"/>
      <c r="E9" s="146"/>
      <c r="F9" s="167"/>
      <c r="G9" s="146"/>
      <c r="H9" s="146"/>
      <c r="I9" s="146">
        <v>10040</v>
      </c>
      <c r="J9" s="146"/>
      <c r="K9" s="167"/>
      <c r="L9" s="283">
        <f t="shared" si="0"/>
        <v>10040</v>
      </c>
      <c r="M9" s="217"/>
      <c r="N9" s="143"/>
      <c r="O9" s="217"/>
      <c r="P9" s="217"/>
      <c r="Q9" s="217"/>
      <c r="R9" s="217"/>
      <c r="S9" s="102">
        <v>20</v>
      </c>
      <c r="T9" s="217"/>
      <c r="U9" s="165"/>
      <c r="V9" s="283">
        <f t="shared" si="1"/>
        <v>20</v>
      </c>
      <c r="W9" s="317"/>
      <c r="X9" s="253"/>
      <c r="Y9" s="253"/>
      <c r="Z9" s="253"/>
      <c r="AA9" s="253"/>
      <c r="AB9" s="253"/>
      <c r="AC9" s="253">
        <f>S9*100/I9</f>
        <v>0.19920318725099601</v>
      </c>
      <c r="AD9" s="253"/>
      <c r="AE9" s="295"/>
      <c r="AF9" s="297">
        <f t="shared" si="3"/>
        <v>0.19920318725099601</v>
      </c>
    </row>
    <row r="10" spans="1:32">
      <c r="A10" s="364"/>
      <c r="B10" s="113" t="s">
        <v>13</v>
      </c>
      <c r="C10" s="143">
        <v>10029</v>
      </c>
      <c r="D10" s="143">
        <v>3274</v>
      </c>
      <c r="E10" s="143">
        <v>3314</v>
      </c>
      <c r="F10" s="151">
        <v>2481</v>
      </c>
      <c r="G10" s="143"/>
      <c r="H10" s="143"/>
      <c r="I10" s="143"/>
      <c r="J10" s="143"/>
      <c r="K10" s="151"/>
      <c r="L10" s="283">
        <f t="shared" si="0"/>
        <v>19098</v>
      </c>
      <c r="M10" s="217">
        <v>753.54</v>
      </c>
      <c r="N10" s="143">
        <v>10.76</v>
      </c>
      <c r="O10" s="217">
        <v>264.23</v>
      </c>
      <c r="P10" s="217">
        <v>68.459999999999994</v>
      </c>
      <c r="Q10" s="217"/>
      <c r="R10" s="217"/>
      <c r="S10" s="143"/>
      <c r="T10" s="217"/>
      <c r="U10" s="165"/>
      <c r="V10" s="283">
        <f t="shared" si="1"/>
        <v>1096.99</v>
      </c>
      <c r="W10" s="317">
        <f>M10*100/C10</f>
        <v>7.513610529464553</v>
      </c>
      <c r="X10" s="253">
        <f>N10*100/D10</f>
        <v>0.32864996945632252</v>
      </c>
      <c r="Y10" s="253">
        <f>O10*100/E10</f>
        <v>7.9731442365721179</v>
      </c>
      <c r="Z10" s="253">
        <f>P10*100/F10</f>
        <v>2.7593712212817407</v>
      </c>
      <c r="AA10" s="253"/>
      <c r="AB10" s="253"/>
      <c r="AC10" s="253"/>
      <c r="AD10" s="253"/>
      <c r="AE10" s="295"/>
      <c r="AF10" s="297">
        <f t="shared" si="3"/>
        <v>5.7440046078123368</v>
      </c>
    </row>
    <row r="11" spans="1:32">
      <c r="A11" s="364"/>
      <c r="B11" s="113" t="s">
        <v>14</v>
      </c>
      <c r="C11" s="143"/>
      <c r="D11" s="143"/>
      <c r="E11" s="143">
        <v>7</v>
      </c>
      <c r="F11" s="173"/>
      <c r="G11" s="186"/>
      <c r="H11" s="186"/>
      <c r="I11" s="186">
        <v>133</v>
      </c>
      <c r="J11" s="186"/>
      <c r="K11" s="225"/>
      <c r="L11" s="283">
        <f t="shared" si="0"/>
        <v>140</v>
      </c>
      <c r="M11" s="217"/>
      <c r="N11" s="101"/>
      <c r="O11" s="217"/>
      <c r="P11" s="217"/>
      <c r="Q11" s="217"/>
      <c r="R11" s="217"/>
      <c r="S11" s="101"/>
      <c r="T11" s="217"/>
      <c r="U11" s="165">
        <v>28</v>
      </c>
      <c r="V11" s="283">
        <f t="shared" si="1"/>
        <v>28</v>
      </c>
      <c r="W11" s="317"/>
      <c r="X11" s="253"/>
      <c r="Y11" s="253">
        <f>O11*100/E11</f>
        <v>0</v>
      </c>
      <c r="Z11" s="253"/>
      <c r="AA11" s="253"/>
      <c r="AB11" s="253"/>
      <c r="AC11" s="253">
        <f>S11*100/I11</f>
        <v>0</v>
      </c>
      <c r="AD11" s="253"/>
      <c r="AE11" s="295"/>
      <c r="AF11" s="297">
        <f t="shared" si="3"/>
        <v>20</v>
      </c>
    </row>
    <row r="12" spans="1:32">
      <c r="A12" s="364"/>
      <c r="B12" s="130" t="s">
        <v>17</v>
      </c>
      <c r="C12" s="101"/>
      <c r="D12" s="101"/>
      <c r="E12" s="101"/>
      <c r="F12" s="238"/>
      <c r="G12" s="186"/>
      <c r="H12" s="234"/>
      <c r="I12" s="234"/>
      <c r="J12" s="186"/>
      <c r="K12" s="225">
        <v>1032.24</v>
      </c>
      <c r="L12" s="283">
        <f t="shared" si="0"/>
        <v>1032.24</v>
      </c>
      <c r="M12" s="33"/>
      <c r="N12" s="101"/>
      <c r="O12" s="33"/>
      <c r="P12" s="33"/>
      <c r="Q12" s="217"/>
      <c r="R12" s="33"/>
      <c r="S12" s="101"/>
      <c r="T12" s="217"/>
      <c r="U12">
        <v>23.29</v>
      </c>
      <c r="V12" s="283">
        <f t="shared" si="1"/>
        <v>23.29</v>
      </c>
      <c r="W12" s="317"/>
      <c r="X12" s="253"/>
      <c r="Y12" s="253"/>
      <c r="Z12" s="253"/>
      <c r="AA12" s="253"/>
      <c r="AB12" s="253"/>
      <c r="AC12" s="253"/>
      <c r="AD12" s="253"/>
      <c r="AE12" s="295">
        <f>U12*100/K12</f>
        <v>2.256258234519104</v>
      </c>
      <c r="AF12" s="297">
        <f t="shared" si="3"/>
        <v>2.256258234519104</v>
      </c>
    </row>
    <row r="13" spans="1:32" s="241" customFormat="1" ht="17.25" customHeight="1">
      <c r="A13" s="364"/>
      <c r="B13" s="113" t="s">
        <v>75</v>
      </c>
      <c r="C13" s="181">
        <v>46.11</v>
      </c>
      <c r="D13" s="181">
        <v>50.86</v>
      </c>
      <c r="E13" s="181">
        <v>56.36</v>
      </c>
      <c r="F13" s="212">
        <v>23.91</v>
      </c>
      <c r="G13" s="209"/>
      <c r="H13" s="209">
        <v>5.31</v>
      </c>
      <c r="I13" s="209">
        <v>7.21</v>
      </c>
      <c r="J13" s="209"/>
      <c r="K13" s="205"/>
      <c r="L13" s="301">
        <f t="shared" si="0"/>
        <v>189.76</v>
      </c>
      <c r="M13" s="240">
        <v>1.06</v>
      </c>
      <c r="N13" s="239">
        <v>0.45</v>
      </c>
      <c r="O13" s="240">
        <v>3.35</v>
      </c>
      <c r="P13" s="240">
        <v>0.99</v>
      </c>
      <c r="Q13" s="240"/>
      <c r="R13" s="240"/>
      <c r="S13" s="239">
        <v>0.19</v>
      </c>
      <c r="T13" s="240"/>
      <c r="U13" s="298"/>
      <c r="V13" s="301">
        <f t="shared" si="1"/>
        <v>6.0400000000000009</v>
      </c>
      <c r="W13" s="317">
        <f>M13*100/C13</f>
        <v>2.2988505747126435</v>
      </c>
      <c r="X13" s="253">
        <f>N13*100/D13</f>
        <v>0.88478175383405433</v>
      </c>
      <c r="Y13" s="253">
        <f>O13*100/E13</f>
        <v>5.9439318665720373</v>
      </c>
      <c r="Z13" s="253">
        <f>P13*100/F13</f>
        <v>4.1405269761606025</v>
      </c>
      <c r="AA13" s="253"/>
      <c r="AB13" s="253">
        <f>R13*100/H13</f>
        <v>0</v>
      </c>
      <c r="AC13" s="253">
        <f>S13*100/I13</f>
        <v>2.635228848821082</v>
      </c>
      <c r="AD13" s="253"/>
      <c r="AE13" s="295"/>
      <c r="AF13" s="315">
        <f t="shared" si="3"/>
        <v>3.1829679595278253</v>
      </c>
    </row>
    <row r="14" spans="1:32" ht="36.75" customHeight="1" thickBot="1">
      <c r="A14" s="364"/>
      <c r="B14" s="131" t="s">
        <v>19</v>
      </c>
      <c r="C14" s="154"/>
      <c r="D14" s="154"/>
      <c r="E14" s="154"/>
      <c r="F14" s="213"/>
      <c r="G14" s="210"/>
      <c r="H14" s="210"/>
      <c r="I14" s="210"/>
      <c r="J14" s="210"/>
      <c r="K14" s="226">
        <v>2311.15</v>
      </c>
      <c r="L14" s="284">
        <f t="shared" si="0"/>
        <v>2311.15</v>
      </c>
      <c r="M14" s="232"/>
      <c r="N14" s="154">
        <v>0</v>
      </c>
      <c r="O14" s="217"/>
      <c r="P14" s="217"/>
      <c r="Q14" s="217"/>
      <c r="R14" s="217"/>
      <c r="S14" s="154"/>
      <c r="T14" s="217"/>
      <c r="U14" s="165">
        <v>80.77</v>
      </c>
      <c r="V14" s="284">
        <f t="shared" si="1"/>
        <v>80.77</v>
      </c>
      <c r="W14" s="318"/>
      <c r="X14" s="254"/>
      <c r="Y14" s="254"/>
      <c r="Z14" s="254"/>
      <c r="AA14" s="254"/>
      <c r="AB14" s="254"/>
      <c r="AC14" s="254"/>
      <c r="AD14" s="254"/>
      <c r="AE14" s="287">
        <f>U14*100/K14</f>
        <v>3.4947969625511108</v>
      </c>
      <c r="AF14" s="316">
        <f t="shared" si="3"/>
        <v>3.4947969625511108</v>
      </c>
    </row>
    <row r="15" spans="1:32" ht="15.75" thickBot="1">
      <c r="A15" s="22"/>
      <c r="B15" s="96" t="s">
        <v>40</v>
      </c>
      <c r="C15" s="347">
        <f t="shared" ref="C15:V15" si="4">SUM(C4:C14)</f>
        <v>18086.59</v>
      </c>
      <c r="D15" s="347">
        <f t="shared" si="4"/>
        <v>6573.1699999999992</v>
      </c>
      <c r="E15" s="348">
        <f t="shared" si="4"/>
        <v>7251.55</v>
      </c>
      <c r="F15" s="337">
        <f t="shared" si="4"/>
        <v>5205.33</v>
      </c>
      <c r="G15" s="128">
        <f t="shared" si="4"/>
        <v>0</v>
      </c>
      <c r="H15" s="337">
        <f t="shared" si="4"/>
        <v>5.31</v>
      </c>
      <c r="I15" s="337">
        <f t="shared" si="4"/>
        <v>10180.209999999999</v>
      </c>
      <c r="J15" s="337">
        <f t="shared" si="4"/>
        <v>0</v>
      </c>
      <c r="K15" s="337">
        <f t="shared" si="4"/>
        <v>24254.58</v>
      </c>
      <c r="L15" s="268">
        <f t="shared" si="0"/>
        <v>71556.739999999991</v>
      </c>
      <c r="M15" s="337">
        <f t="shared" si="4"/>
        <v>1801.36</v>
      </c>
      <c r="N15" s="337">
        <f t="shared" si="4"/>
        <v>112.25000000000001</v>
      </c>
      <c r="O15" s="337">
        <f t="shared" si="4"/>
        <v>3988.96</v>
      </c>
      <c r="P15" s="337">
        <f t="shared" si="4"/>
        <v>277.10000000000002</v>
      </c>
      <c r="Q15" s="128">
        <f t="shared" si="4"/>
        <v>0</v>
      </c>
      <c r="R15" s="337">
        <f t="shared" si="4"/>
        <v>0</v>
      </c>
      <c r="S15" s="337">
        <f t="shared" si="4"/>
        <v>54.14</v>
      </c>
      <c r="T15" s="128">
        <f t="shared" si="4"/>
        <v>101.85</v>
      </c>
      <c r="U15" s="337">
        <f t="shared" si="4"/>
        <v>459.65000000000003</v>
      </c>
      <c r="V15" s="320">
        <f t="shared" si="4"/>
        <v>6795.31</v>
      </c>
      <c r="W15" s="120">
        <f t="shared" ref="W15:Z16" si="5">M15*100/C15</f>
        <v>9.9596441341347379</v>
      </c>
      <c r="X15" s="120">
        <f t="shared" si="5"/>
        <v>1.7076996335101637</v>
      </c>
      <c r="Y15" s="120">
        <f t="shared" si="5"/>
        <v>55.008377519288977</v>
      </c>
      <c r="Z15" s="120">
        <f t="shared" si="5"/>
        <v>5.3233896794247446</v>
      </c>
      <c r="AA15" s="120"/>
      <c r="AB15" s="120">
        <f>R15*100/H15</f>
        <v>0</v>
      </c>
      <c r="AC15" s="120">
        <f>S15*100/I15</f>
        <v>0.53181614131732058</v>
      </c>
      <c r="AD15" s="120"/>
      <c r="AE15" s="120">
        <f>U15*100/K15</f>
        <v>1.8951059964757171</v>
      </c>
      <c r="AF15" s="289">
        <f t="shared" si="3"/>
        <v>9.4963940503717765</v>
      </c>
    </row>
    <row r="16" spans="1:32" ht="15" customHeight="1">
      <c r="A16" s="374" t="s">
        <v>22</v>
      </c>
      <c r="B16" s="132" t="s">
        <v>23</v>
      </c>
      <c r="C16" s="162">
        <v>11422.01</v>
      </c>
      <c r="D16" s="138">
        <v>3316.07</v>
      </c>
      <c r="E16" s="163">
        <v>17317.240000000002</v>
      </c>
      <c r="F16" s="214">
        <v>4421.42</v>
      </c>
      <c r="G16" s="164"/>
      <c r="H16" s="164">
        <v>368.45</v>
      </c>
      <c r="I16" s="164"/>
      <c r="J16" s="164"/>
      <c r="K16" s="214"/>
      <c r="L16" s="282">
        <f t="shared" si="0"/>
        <v>36845.189999999995</v>
      </c>
      <c r="M16" s="218">
        <v>7.49</v>
      </c>
      <c r="N16" s="218">
        <v>5.21</v>
      </c>
      <c r="O16" s="218"/>
      <c r="P16" s="218"/>
      <c r="Q16" s="218"/>
      <c r="R16" s="218"/>
      <c r="S16" s="218"/>
      <c r="T16" s="218"/>
      <c r="U16" s="162"/>
      <c r="V16" s="282">
        <f>SUM(M16:U16)</f>
        <v>12.7</v>
      </c>
      <c r="W16" s="319">
        <f t="shared" si="5"/>
        <v>6.5575148332036134E-2</v>
      </c>
      <c r="X16" s="252">
        <f t="shared" si="5"/>
        <v>0.15711369180988338</v>
      </c>
      <c r="Y16" s="252">
        <f t="shared" si="5"/>
        <v>0</v>
      </c>
      <c r="Z16" s="252">
        <f t="shared" si="5"/>
        <v>0</v>
      </c>
      <c r="AA16" s="252"/>
      <c r="AB16" s="252">
        <f>R16*100/H16</f>
        <v>0</v>
      </c>
      <c r="AC16" s="252"/>
      <c r="AD16" s="252"/>
      <c r="AE16" s="286"/>
      <c r="AF16" s="314">
        <f t="shared" si="3"/>
        <v>3.4468542569599997E-2</v>
      </c>
    </row>
    <row r="17" spans="1:32">
      <c r="A17" s="374"/>
      <c r="B17" s="133" t="s">
        <v>93</v>
      </c>
      <c r="C17" s="165"/>
      <c r="D17" s="143"/>
      <c r="E17" s="166"/>
      <c r="F17" s="151"/>
      <c r="G17" s="143"/>
      <c r="H17" s="143"/>
      <c r="I17" s="143"/>
      <c r="J17" s="143"/>
      <c r="K17" s="145">
        <v>22123</v>
      </c>
      <c r="L17" s="283">
        <f t="shared" si="0"/>
        <v>22123</v>
      </c>
      <c r="M17" s="217"/>
      <c r="N17" s="217"/>
      <c r="O17" s="217"/>
      <c r="P17" s="217"/>
      <c r="Q17" s="217"/>
      <c r="R17" s="217"/>
      <c r="S17" s="217"/>
      <c r="T17" s="217"/>
      <c r="U17" s="165">
        <v>3849</v>
      </c>
      <c r="V17" s="283">
        <f>SUM(M17:U17)</f>
        <v>3849</v>
      </c>
      <c r="W17" s="317"/>
      <c r="X17" s="253"/>
      <c r="Y17" s="253"/>
      <c r="Z17" s="253"/>
      <c r="AA17" s="253"/>
      <c r="AB17" s="253"/>
      <c r="AC17" s="253"/>
      <c r="AD17" s="253"/>
      <c r="AE17" s="295">
        <f t="shared" ref="AE17:AE24" si="6">U17*100/K17</f>
        <v>17.398182886588618</v>
      </c>
      <c r="AF17" s="297">
        <f t="shared" si="3"/>
        <v>17.398182886588618</v>
      </c>
    </row>
    <row r="18" spans="1:32">
      <c r="A18" s="374"/>
      <c r="B18" s="134" t="s">
        <v>28</v>
      </c>
      <c r="C18" s="159"/>
      <c r="D18" s="140"/>
      <c r="E18" s="140"/>
      <c r="F18" s="242"/>
      <c r="G18" s="243"/>
      <c r="H18" s="166"/>
      <c r="I18" s="166"/>
      <c r="J18" s="166"/>
      <c r="K18" s="151">
        <v>78361</v>
      </c>
      <c r="L18" s="283">
        <f t="shared" si="0"/>
        <v>78361</v>
      </c>
      <c r="M18" s="217">
        <v>11.13</v>
      </c>
      <c r="N18" s="217">
        <v>4.7699999999999996</v>
      </c>
      <c r="O18" s="217">
        <v>108.12</v>
      </c>
      <c r="P18" s="217">
        <v>22.26</v>
      </c>
      <c r="Q18" s="217">
        <v>12.72</v>
      </c>
      <c r="R18" s="217"/>
      <c r="S18" s="217"/>
      <c r="T18" s="217"/>
      <c r="U18" s="165"/>
      <c r="V18" s="283">
        <f>SUM(M18:U18)</f>
        <v>159</v>
      </c>
      <c r="W18" s="317"/>
      <c r="X18" s="253"/>
      <c r="Y18" s="253"/>
      <c r="Z18" s="253"/>
      <c r="AA18" s="253"/>
      <c r="AB18" s="253"/>
      <c r="AC18" s="253"/>
      <c r="AD18" s="253"/>
      <c r="AE18" s="295">
        <f t="shared" si="6"/>
        <v>0</v>
      </c>
      <c r="AF18" s="297">
        <f t="shared" si="3"/>
        <v>0.20290705835811182</v>
      </c>
    </row>
    <row r="19" spans="1:32">
      <c r="A19" s="374"/>
      <c r="B19" s="134" t="s">
        <v>29</v>
      </c>
      <c r="C19" s="159"/>
      <c r="D19" s="146"/>
      <c r="E19" s="244"/>
      <c r="F19" s="244"/>
      <c r="G19" s="146"/>
      <c r="H19" s="146"/>
      <c r="I19" s="140"/>
      <c r="J19" s="140"/>
      <c r="K19" s="151">
        <v>108368</v>
      </c>
      <c r="L19" s="283">
        <f t="shared" si="0"/>
        <v>108368</v>
      </c>
      <c r="M19" s="217">
        <v>1022.48</v>
      </c>
      <c r="N19" s="217"/>
      <c r="O19" s="217">
        <v>873.89</v>
      </c>
      <c r="P19" s="217">
        <v>477.63</v>
      </c>
      <c r="Q19" s="217"/>
      <c r="R19" s="217"/>
      <c r="S19" s="217">
        <v>1050.79</v>
      </c>
      <c r="T19" s="217">
        <v>113.22</v>
      </c>
      <c r="U19" s="165"/>
      <c r="V19" s="283">
        <f>SUM(M19:U19)</f>
        <v>3538.0099999999998</v>
      </c>
      <c r="W19" s="317"/>
      <c r="X19" s="253"/>
      <c r="Y19" s="253"/>
      <c r="Z19" s="253"/>
      <c r="AA19" s="253"/>
      <c r="AB19" s="253"/>
      <c r="AC19" s="253"/>
      <c r="AD19" s="253"/>
      <c r="AE19" s="295">
        <f t="shared" si="6"/>
        <v>0</v>
      </c>
      <c r="AF19" s="297">
        <f t="shared" si="3"/>
        <v>3.2648106452089176</v>
      </c>
    </row>
    <row r="20" spans="1:32" ht="15.75" thickBot="1">
      <c r="A20" s="374"/>
      <c r="B20" s="116" t="s">
        <v>92</v>
      </c>
      <c r="C20" s="168"/>
      <c r="D20" s="193"/>
      <c r="E20" s="154"/>
      <c r="F20" s="245"/>
      <c r="G20" s="246"/>
      <c r="H20" s="246"/>
      <c r="I20" s="246"/>
      <c r="J20" s="246"/>
      <c r="K20" s="247">
        <v>1970</v>
      </c>
      <c r="L20" s="284">
        <f t="shared" si="0"/>
        <v>1970</v>
      </c>
      <c r="M20" s="232"/>
      <c r="N20" s="232"/>
      <c r="O20" s="232"/>
      <c r="P20" s="232"/>
      <c r="Q20" s="232"/>
      <c r="R20" s="232"/>
      <c r="S20" s="232"/>
      <c r="T20" s="232"/>
      <c r="U20" s="236"/>
      <c r="V20" s="284">
        <f>SUM(M20:U20)</f>
        <v>0</v>
      </c>
      <c r="W20" s="318"/>
      <c r="X20" s="254"/>
      <c r="Y20" s="254"/>
      <c r="Z20" s="254"/>
      <c r="AA20" s="254"/>
      <c r="AB20" s="254"/>
      <c r="AC20" s="254"/>
      <c r="AD20" s="254"/>
      <c r="AE20" s="287">
        <f t="shared" si="6"/>
        <v>0</v>
      </c>
      <c r="AF20" s="316">
        <f t="shared" si="3"/>
        <v>0</v>
      </c>
    </row>
    <row r="21" spans="1:32" ht="15.75" thickBot="1">
      <c r="A21" s="25"/>
      <c r="B21" s="28" t="s">
        <v>41</v>
      </c>
      <c r="C21" s="337">
        <f t="shared" ref="C21:V21" si="7">SUM(C16:C20)</f>
        <v>11422.01</v>
      </c>
      <c r="D21" s="337">
        <f t="shared" si="7"/>
        <v>3316.07</v>
      </c>
      <c r="E21" s="349">
        <f t="shared" si="7"/>
        <v>17317.240000000002</v>
      </c>
      <c r="F21" s="337">
        <f t="shared" si="7"/>
        <v>4421.42</v>
      </c>
      <c r="G21" s="337">
        <f t="shared" si="7"/>
        <v>0</v>
      </c>
      <c r="H21" s="128">
        <f t="shared" si="7"/>
        <v>368.45</v>
      </c>
      <c r="I21" s="337">
        <f t="shared" si="7"/>
        <v>0</v>
      </c>
      <c r="J21" s="337">
        <f t="shared" si="7"/>
        <v>0</v>
      </c>
      <c r="K21" s="128">
        <f t="shared" si="7"/>
        <v>210822</v>
      </c>
      <c r="L21" s="294">
        <f t="shared" si="0"/>
        <v>247667.19</v>
      </c>
      <c r="M21" s="128">
        <f t="shared" si="7"/>
        <v>1041.0999999999999</v>
      </c>
      <c r="N21" s="128">
        <f t="shared" si="7"/>
        <v>9.98</v>
      </c>
      <c r="O21" s="128">
        <f t="shared" si="7"/>
        <v>982.01</v>
      </c>
      <c r="P21" s="128">
        <f t="shared" si="7"/>
        <v>499.89</v>
      </c>
      <c r="Q21" s="128">
        <f t="shared" si="7"/>
        <v>12.72</v>
      </c>
      <c r="R21" s="128">
        <f t="shared" si="7"/>
        <v>0</v>
      </c>
      <c r="S21" s="128">
        <f t="shared" si="7"/>
        <v>1050.79</v>
      </c>
      <c r="T21" s="128">
        <f t="shared" si="7"/>
        <v>113.22</v>
      </c>
      <c r="U21" s="128">
        <f t="shared" si="7"/>
        <v>3849</v>
      </c>
      <c r="V21" s="294">
        <f t="shared" si="7"/>
        <v>7558.7099999999991</v>
      </c>
      <c r="W21" s="196">
        <f>M21*100/C21</f>
        <v>9.1148580678882247</v>
      </c>
      <c r="X21" s="196">
        <f>N21*100/D21</f>
        <v>0.30095866492564993</v>
      </c>
      <c r="Y21" s="196">
        <f>O21*100/E21</f>
        <v>5.6707073413546265</v>
      </c>
      <c r="Z21" s="196">
        <f>P21*100/F21</f>
        <v>11.306096231527428</v>
      </c>
      <c r="AA21" s="196"/>
      <c r="AB21" s="196">
        <f>R21*100/H21</f>
        <v>0</v>
      </c>
      <c r="AC21" s="196"/>
      <c r="AD21" s="196"/>
      <c r="AE21" s="196">
        <f t="shared" si="6"/>
        <v>1.8257107891965734</v>
      </c>
      <c r="AF21" s="291">
        <f t="shared" si="3"/>
        <v>3.0519625954491585</v>
      </c>
    </row>
    <row r="22" spans="1:32" ht="57" customHeight="1" thickBot="1">
      <c r="A22" s="135" t="s">
        <v>43</v>
      </c>
      <c r="B22" s="137" t="s">
        <v>35</v>
      </c>
      <c r="C22" s="175"/>
      <c r="D22" s="175"/>
      <c r="E22" s="176"/>
      <c r="F22" s="215"/>
      <c r="G22" s="201"/>
      <c r="H22" s="201"/>
      <c r="I22" s="201"/>
      <c r="J22" s="201"/>
      <c r="K22" s="205">
        <v>11905</v>
      </c>
      <c r="L22" s="299">
        <f t="shared" si="0"/>
        <v>11905</v>
      </c>
      <c r="M22" s="232"/>
      <c r="N22" s="232"/>
      <c r="O22" s="232"/>
      <c r="P22" s="232"/>
      <c r="Q22" s="232"/>
      <c r="R22" s="232"/>
      <c r="S22" s="232"/>
      <c r="T22" s="232"/>
      <c r="U22" s="236">
        <v>595.25</v>
      </c>
      <c r="V22" s="268">
        <f>SUM(M22:U22)</f>
        <v>595.25</v>
      </c>
      <c r="W22" s="254"/>
      <c r="X22" s="254"/>
      <c r="Y22" s="254"/>
      <c r="Z22" s="254"/>
      <c r="AA22" s="254"/>
      <c r="AB22" s="254"/>
      <c r="AC22" s="254"/>
      <c r="AD22" s="254"/>
      <c r="AE22" s="254">
        <f t="shared" si="6"/>
        <v>5</v>
      </c>
      <c r="AF22" s="290">
        <f t="shared" si="3"/>
        <v>5</v>
      </c>
    </row>
    <row r="23" spans="1:32" ht="15.75" thickBot="1">
      <c r="A23"/>
      <c r="B23" s="136" t="s">
        <v>42</v>
      </c>
      <c r="C23" s="128">
        <f t="shared" ref="C23:V23" si="8">SUM(C22:C22)</f>
        <v>0</v>
      </c>
      <c r="D23" s="128">
        <f t="shared" si="8"/>
        <v>0</v>
      </c>
      <c r="E23" s="119">
        <f t="shared" si="8"/>
        <v>0</v>
      </c>
      <c r="F23" s="128">
        <f t="shared" si="8"/>
        <v>0</v>
      </c>
      <c r="G23" s="128">
        <f t="shared" si="8"/>
        <v>0</v>
      </c>
      <c r="H23" s="128">
        <f t="shared" si="8"/>
        <v>0</v>
      </c>
      <c r="I23" s="128">
        <f t="shared" si="8"/>
        <v>0</v>
      </c>
      <c r="J23" s="128">
        <f t="shared" si="8"/>
        <v>0</v>
      </c>
      <c r="K23" s="128">
        <f t="shared" si="8"/>
        <v>11905</v>
      </c>
      <c r="L23" s="299">
        <f t="shared" si="0"/>
        <v>11905</v>
      </c>
      <c r="M23" s="128">
        <f t="shared" si="8"/>
        <v>0</v>
      </c>
      <c r="N23" s="128">
        <f t="shared" si="8"/>
        <v>0</v>
      </c>
      <c r="O23" s="128">
        <f t="shared" si="8"/>
        <v>0</v>
      </c>
      <c r="P23" s="128">
        <f t="shared" si="8"/>
        <v>0</v>
      </c>
      <c r="Q23" s="128">
        <f t="shared" si="8"/>
        <v>0</v>
      </c>
      <c r="R23" s="128">
        <f t="shared" si="8"/>
        <v>0</v>
      </c>
      <c r="S23" s="128">
        <f t="shared" si="8"/>
        <v>0</v>
      </c>
      <c r="T23" s="128">
        <f t="shared" si="8"/>
        <v>0</v>
      </c>
      <c r="U23" s="128">
        <f t="shared" si="8"/>
        <v>595.25</v>
      </c>
      <c r="V23" s="299">
        <f t="shared" si="8"/>
        <v>595.25</v>
      </c>
      <c r="W23" s="204"/>
      <c r="X23" s="204"/>
      <c r="Y23" s="204"/>
      <c r="Z23" s="204"/>
      <c r="AA23" s="204"/>
      <c r="AB23" s="204"/>
      <c r="AC23" s="204"/>
      <c r="AD23" s="204"/>
      <c r="AE23" s="204">
        <f t="shared" si="6"/>
        <v>5</v>
      </c>
      <c r="AF23" s="288">
        <f t="shared" si="3"/>
        <v>5</v>
      </c>
    </row>
    <row r="24" spans="1:32" ht="15.75" thickBot="1">
      <c r="B24" s="31" t="s">
        <v>39</v>
      </c>
      <c r="C24" s="337">
        <f t="shared" ref="C24:V24" si="9">SUM(C15,C21,C23)</f>
        <v>29508.6</v>
      </c>
      <c r="D24" s="337">
        <f t="shared" si="9"/>
        <v>9889.24</v>
      </c>
      <c r="E24" s="347">
        <f t="shared" si="9"/>
        <v>24568.79</v>
      </c>
      <c r="F24" s="337">
        <f t="shared" si="9"/>
        <v>9626.75</v>
      </c>
      <c r="G24" s="347">
        <f t="shared" si="9"/>
        <v>0</v>
      </c>
      <c r="H24" s="347">
        <f t="shared" si="9"/>
        <v>373.76</v>
      </c>
      <c r="I24" s="347">
        <f t="shared" si="9"/>
        <v>10180.209999999999</v>
      </c>
      <c r="J24" s="347">
        <f t="shared" si="9"/>
        <v>0</v>
      </c>
      <c r="K24" s="128">
        <f t="shared" si="9"/>
        <v>246981.58000000002</v>
      </c>
      <c r="L24" s="299">
        <f t="shared" si="0"/>
        <v>331128.93000000005</v>
      </c>
      <c r="M24" s="337">
        <f t="shared" si="9"/>
        <v>2842.46</v>
      </c>
      <c r="N24" s="337">
        <f t="shared" si="9"/>
        <v>122.23000000000002</v>
      </c>
      <c r="O24" s="337">
        <f t="shared" si="9"/>
        <v>4970.97</v>
      </c>
      <c r="P24" s="337">
        <f t="shared" si="9"/>
        <v>776.99</v>
      </c>
      <c r="Q24" s="128">
        <f t="shared" si="9"/>
        <v>12.72</v>
      </c>
      <c r="R24" s="337">
        <f t="shared" si="9"/>
        <v>0</v>
      </c>
      <c r="S24" s="337">
        <f t="shared" si="9"/>
        <v>1104.93</v>
      </c>
      <c r="T24" s="337">
        <f t="shared" si="9"/>
        <v>215.07</v>
      </c>
      <c r="U24" s="337">
        <f t="shared" si="9"/>
        <v>4903.8999999999996</v>
      </c>
      <c r="V24" s="299">
        <f t="shared" si="9"/>
        <v>14949.27</v>
      </c>
      <c r="W24" s="196">
        <f>M24*100/C24</f>
        <v>9.6326494649017587</v>
      </c>
      <c r="X24" s="196">
        <f>N24*100/D24</f>
        <v>1.2359898232826791</v>
      </c>
      <c r="Y24" s="196">
        <f>O24*100/E24</f>
        <v>20.232864540744579</v>
      </c>
      <c r="Z24" s="196">
        <f>P24*100/F24</f>
        <v>8.0711558937336072</v>
      </c>
      <c r="AA24" s="196"/>
      <c r="AB24" s="196">
        <f>R24*100/H24</f>
        <v>0</v>
      </c>
      <c r="AC24" s="196">
        <f>S24*100/I24</f>
        <v>10.853705375429389</v>
      </c>
      <c r="AD24" s="196"/>
      <c r="AE24" s="196">
        <f t="shared" si="6"/>
        <v>1.9855326862837297</v>
      </c>
      <c r="AF24" s="292">
        <f t="shared" si="3"/>
        <v>4.5146372441695135</v>
      </c>
    </row>
    <row r="25" spans="1:32">
      <c r="B25" s="14"/>
      <c r="C25" s="312"/>
      <c r="D25" s="312"/>
      <c r="E25" s="312"/>
      <c r="F25" s="312"/>
      <c r="G25" s="312"/>
      <c r="H25" s="312"/>
      <c r="I25" s="312"/>
      <c r="J25" s="312"/>
      <c r="K25" s="312"/>
      <c r="L25" s="312"/>
      <c r="M25" s="312"/>
      <c r="N25" s="312"/>
      <c r="O25" s="312"/>
      <c r="P25" s="312"/>
      <c r="Q25" s="312"/>
      <c r="R25" s="312"/>
      <c r="S25" s="312"/>
      <c r="T25" s="312"/>
      <c r="U25" s="312"/>
      <c r="V25" s="312"/>
      <c r="W25" s="313"/>
      <c r="X25" s="313"/>
      <c r="Y25" s="313"/>
      <c r="Z25" s="313"/>
      <c r="AA25" s="313"/>
      <c r="AB25" s="313"/>
      <c r="AC25" s="313"/>
      <c r="AD25" s="313"/>
      <c r="AE25" s="313"/>
      <c r="AF25" s="313"/>
    </row>
    <row r="26" spans="1:32" ht="15.75" thickBot="1">
      <c r="B26" s="14"/>
      <c r="C26" s="171"/>
      <c r="D26" s="171"/>
      <c r="E26" s="171"/>
      <c r="F26" s="171"/>
      <c r="G26" s="171"/>
      <c r="H26" s="171"/>
      <c r="I26" s="171"/>
      <c r="J26" s="171"/>
      <c r="K26" s="171"/>
      <c r="L26" s="171"/>
      <c r="M26" s="220"/>
      <c r="N26" s="220"/>
      <c r="O26" s="220"/>
      <c r="P26" s="220"/>
      <c r="Q26" s="220"/>
      <c r="R26" s="220"/>
      <c r="S26" s="220"/>
      <c r="T26" s="220"/>
      <c r="U26" s="220"/>
      <c r="V26" s="171"/>
      <c r="W26" s="171"/>
      <c r="X26" s="171"/>
      <c r="Y26" s="171"/>
      <c r="Z26" s="171"/>
      <c r="AA26" s="171"/>
      <c r="AB26" s="171"/>
      <c r="AC26" s="171"/>
      <c r="AD26" s="171"/>
      <c r="AE26" s="171"/>
      <c r="AF26" s="323"/>
    </row>
    <row r="27" spans="1:32" ht="53.25" customHeight="1" thickBot="1">
      <c r="B27" s="19" t="s">
        <v>38</v>
      </c>
      <c r="C27" s="203" t="s">
        <v>99</v>
      </c>
      <c r="D27" s="202" t="s">
        <v>48</v>
      </c>
      <c r="E27" s="203" t="s">
        <v>49</v>
      </c>
      <c r="F27" s="203" t="s">
        <v>76</v>
      </c>
      <c r="G27" s="203" t="s">
        <v>56</v>
      </c>
      <c r="H27" s="203" t="s">
        <v>59</v>
      </c>
      <c r="I27" s="221" t="s">
        <v>57</v>
      </c>
      <c r="J27" s="221" t="s">
        <v>58</v>
      </c>
      <c r="K27" s="227" t="s">
        <v>50</v>
      </c>
      <c r="L27" s="203" t="s">
        <v>44</v>
      </c>
      <c r="M27" s="203" t="s">
        <v>99</v>
      </c>
      <c r="N27" s="202" t="s">
        <v>48</v>
      </c>
      <c r="O27" s="203" t="s">
        <v>49</v>
      </c>
      <c r="P27" s="203" t="s">
        <v>76</v>
      </c>
      <c r="Q27" s="203" t="s">
        <v>56</v>
      </c>
      <c r="R27" s="203" t="s">
        <v>59</v>
      </c>
      <c r="S27" s="221" t="s">
        <v>57</v>
      </c>
      <c r="T27" s="221" t="s">
        <v>58</v>
      </c>
      <c r="U27" s="227" t="s">
        <v>50</v>
      </c>
      <c r="V27" s="272" t="s">
        <v>45</v>
      </c>
      <c r="W27" s="203" t="s">
        <v>99</v>
      </c>
      <c r="X27" s="202" t="s">
        <v>48</v>
      </c>
      <c r="Y27" s="203" t="s">
        <v>49</v>
      </c>
      <c r="Z27" s="203" t="s">
        <v>76</v>
      </c>
      <c r="AA27" s="203" t="s">
        <v>56</v>
      </c>
      <c r="AB27" s="203" t="s">
        <v>59</v>
      </c>
      <c r="AC27" s="203" t="s">
        <v>57</v>
      </c>
      <c r="AD27" s="203" t="s">
        <v>58</v>
      </c>
      <c r="AE27" s="203" t="s">
        <v>50</v>
      </c>
      <c r="AF27" s="200" t="s">
        <v>105</v>
      </c>
    </row>
    <row r="28" spans="1:32" ht="15" customHeight="1">
      <c r="A28" s="363" t="s">
        <v>21</v>
      </c>
      <c r="B28" s="112" t="s">
        <v>1</v>
      </c>
      <c r="C28" s="138"/>
      <c r="D28" s="165"/>
      <c r="E28" s="143"/>
      <c r="F28" s="173"/>
      <c r="G28" s="186"/>
      <c r="H28" s="186"/>
      <c r="I28" s="234"/>
      <c r="J28" s="234"/>
      <c r="K28" s="228">
        <v>19373</v>
      </c>
      <c r="L28" s="282">
        <f t="shared" ref="L28:L35" si="10">SUM(C28:K28)</f>
        <v>19373</v>
      </c>
      <c r="M28" s="217"/>
      <c r="N28" s="217"/>
      <c r="O28" s="217"/>
      <c r="P28" s="217"/>
      <c r="Q28" s="217"/>
      <c r="R28" s="217"/>
      <c r="S28" s="217"/>
      <c r="T28" s="217"/>
      <c r="U28" s="165">
        <v>7600</v>
      </c>
      <c r="V28" s="282">
        <f>SUM(M28:U28)</f>
        <v>7600</v>
      </c>
      <c r="W28" s="319"/>
      <c r="X28" s="252"/>
      <c r="Y28" s="252"/>
      <c r="Z28" s="252"/>
      <c r="AA28" s="252"/>
      <c r="AB28" s="252"/>
      <c r="AC28" s="252"/>
      <c r="AD28" s="252"/>
      <c r="AE28" s="286">
        <f>U28*100/K28</f>
        <v>39.229855985133952</v>
      </c>
      <c r="AF28" s="314">
        <f>V28*100/L28</f>
        <v>39.229855985133952</v>
      </c>
    </row>
    <row r="29" spans="1:32">
      <c r="A29" s="363"/>
      <c r="B29" s="113" t="s">
        <v>3</v>
      </c>
      <c r="C29" s="249"/>
      <c r="D29" s="230"/>
      <c r="E29" s="208"/>
      <c r="F29" s="173"/>
      <c r="G29" s="186"/>
      <c r="H29" s="186"/>
      <c r="I29" s="234"/>
      <c r="J29" s="186"/>
      <c r="K29" s="248"/>
      <c r="L29" s="283">
        <f t="shared" si="10"/>
        <v>0</v>
      </c>
      <c r="M29" s="338"/>
      <c r="N29" s="338"/>
      <c r="O29" s="217"/>
      <c r="P29" s="217"/>
      <c r="Q29" s="217"/>
      <c r="R29" s="217"/>
      <c r="S29" s="338"/>
      <c r="T29" s="217"/>
      <c r="U29" s="339">
        <v>7122</v>
      </c>
      <c r="V29" s="283">
        <f>SUM(M29:U29)</f>
        <v>7122</v>
      </c>
      <c r="W29" s="317"/>
      <c r="X29" s="253"/>
      <c r="Y29" s="253"/>
      <c r="Z29" s="253"/>
      <c r="AA29" s="253"/>
      <c r="AB29" s="253"/>
      <c r="AC29" s="253"/>
      <c r="AD29" s="253"/>
      <c r="AE29" s="295"/>
      <c r="AF29" s="297" t="s">
        <v>94</v>
      </c>
    </row>
    <row r="30" spans="1:32">
      <c r="A30" s="363"/>
      <c r="B30" s="113" t="s">
        <v>6</v>
      </c>
      <c r="C30" s="101"/>
      <c r="D30" s="165"/>
      <c r="E30" s="101"/>
      <c r="F30" s="151"/>
      <c r="G30" s="143"/>
      <c r="H30" s="143"/>
      <c r="I30" s="101"/>
      <c r="J30" s="101"/>
      <c r="K30" s="228">
        <v>371365</v>
      </c>
      <c r="L30" s="283">
        <f t="shared" si="10"/>
        <v>371365</v>
      </c>
      <c r="M30" s="217">
        <v>1306</v>
      </c>
      <c r="N30" s="217"/>
      <c r="O30" s="217">
        <v>61371</v>
      </c>
      <c r="P30" s="217"/>
      <c r="Q30" s="217"/>
      <c r="R30" s="217"/>
      <c r="S30" s="217">
        <v>653</v>
      </c>
      <c r="T30" s="217">
        <v>1959</v>
      </c>
      <c r="U30" s="165"/>
      <c r="V30" s="283">
        <f>SUM(M30:U30)</f>
        <v>65289</v>
      </c>
      <c r="W30" s="317"/>
      <c r="X30" s="253"/>
      <c r="Y30" s="253"/>
      <c r="Z30" s="253"/>
      <c r="AA30" s="253"/>
      <c r="AB30" s="253"/>
      <c r="AC30" s="253"/>
      <c r="AD30" s="253"/>
      <c r="AE30" s="295">
        <f>U30*100/K30</f>
        <v>0</v>
      </c>
      <c r="AF30" s="297">
        <f>V30*100/L30</f>
        <v>17.580816716707282</v>
      </c>
    </row>
    <row r="31" spans="1:32" ht="15.75" thickBot="1">
      <c r="A31" s="363"/>
      <c r="B31" s="114" t="s">
        <v>10</v>
      </c>
      <c r="C31" s="154">
        <v>2155148</v>
      </c>
      <c r="D31" s="236">
        <v>199299</v>
      </c>
      <c r="E31" s="250">
        <v>72379</v>
      </c>
      <c r="F31" s="195">
        <v>59150</v>
      </c>
      <c r="G31" s="143"/>
      <c r="H31" s="143"/>
      <c r="I31" s="143"/>
      <c r="J31" s="143"/>
      <c r="K31" s="224"/>
      <c r="L31" s="284">
        <f t="shared" si="10"/>
        <v>2485976</v>
      </c>
      <c r="M31" s="217">
        <v>283053</v>
      </c>
      <c r="N31" s="217">
        <v>6672</v>
      </c>
      <c r="O31" s="217">
        <v>9923</v>
      </c>
      <c r="P31" s="217">
        <v>4550</v>
      </c>
      <c r="Q31" s="217"/>
      <c r="R31" s="217"/>
      <c r="S31" s="217"/>
      <c r="T31" s="217"/>
      <c r="U31" s="165"/>
      <c r="V31" s="284">
        <f>SUM(M31:U31)</f>
        <v>304198</v>
      </c>
      <c r="W31" s="318">
        <f>M31*100/C31</f>
        <v>13.133807979776796</v>
      </c>
      <c r="X31" s="254">
        <f>N31*100/D31</f>
        <v>3.3477338069935123</v>
      </c>
      <c r="Y31" s="254">
        <f>O31*100/E31</f>
        <v>13.709777697951063</v>
      </c>
      <c r="Z31" s="254">
        <f>P31*100/F31</f>
        <v>7.6923076923076925</v>
      </c>
      <c r="AA31" s="254"/>
      <c r="AB31" s="254"/>
      <c r="AC31" s="254"/>
      <c r="AD31" s="254"/>
      <c r="AE31" s="287"/>
      <c r="AF31" s="316">
        <f>V31*100/L31</f>
        <v>12.236562219426093</v>
      </c>
    </row>
    <row r="32" spans="1:32" ht="15.75" thickBot="1">
      <c r="A32" s="22"/>
      <c r="B32" s="23" t="s">
        <v>40</v>
      </c>
      <c r="C32" s="350">
        <f>SUM(C28:C31)</f>
        <v>2155148</v>
      </c>
      <c r="D32" s="350">
        <f>SUM(D28:D31)</f>
        <v>199299</v>
      </c>
      <c r="E32" s="347">
        <f t="shared" ref="E32:J32" si="11">SUM(E28:E31)</f>
        <v>72379</v>
      </c>
      <c r="F32" s="128">
        <f t="shared" si="11"/>
        <v>59150</v>
      </c>
      <c r="G32" s="128">
        <f t="shared" si="11"/>
        <v>0</v>
      </c>
      <c r="H32" s="128">
        <f t="shared" si="11"/>
        <v>0</v>
      </c>
      <c r="I32" s="337">
        <f t="shared" si="11"/>
        <v>0</v>
      </c>
      <c r="J32" s="337">
        <f t="shared" si="11"/>
        <v>0</v>
      </c>
      <c r="K32" s="337">
        <f>SUM(K28:K31)</f>
        <v>390738</v>
      </c>
      <c r="L32" s="268">
        <f>SUM(C32:K32)</f>
        <v>2876714</v>
      </c>
      <c r="M32" s="337">
        <f t="shared" ref="M32:V32" si="12">SUM(M28:M31)</f>
        <v>284359</v>
      </c>
      <c r="N32" s="337">
        <f t="shared" si="12"/>
        <v>6672</v>
      </c>
      <c r="O32" s="128">
        <f t="shared" si="12"/>
        <v>71294</v>
      </c>
      <c r="P32" s="128">
        <f t="shared" si="12"/>
        <v>4550</v>
      </c>
      <c r="Q32" s="128">
        <f t="shared" si="12"/>
        <v>0</v>
      </c>
      <c r="R32" s="128">
        <f t="shared" si="12"/>
        <v>0</v>
      </c>
      <c r="S32" s="337">
        <f t="shared" si="12"/>
        <v>653</v>
      </c>
      <c r="T32" s="128">
        <f t="shared" si="12"/>
        <v>1959</v>
      </c>
      <c r="U32" s="337">
        <f t="shared" si="12"/>
        <v>14722</v>
      </c>
      <c r="V32" s="320">
        <f t="shared" si="12"/>
        <v>384209</v>
      </c>
      <c r="W32" s="196">
        <f>M32*100/C32</f>
        <v>13.194407066243246</v>
      </c>
      <c r="X32" s="196"/>
      <c r="Y32" s="196">
        <f>O32*100/E32</f>
        <v>98.500946407107037</v>
      </c>
      <c r="Z32" s="196">
        <f>P32*100/F32</f>
        <v>7.6923076923076925</v>
      </c>
      <c r="AA32" s="196"/>
      <c r="AB32" s="196"/>
      <c r="AC32" s="196"/>
      <c r="AD32" s="196"/>
      <c r="AE32" s="296">
        <f>U32*100/K32</f>
        <v>3.7677420675746922</v>
      </c>
      <c r="AF32" s="291">
        <f>V32*100/L32</f>
        <v>13.355828907566064</v>
      </c>
    </row>
    <row r="33" spans="1:32">
      <c r="A33" s="351" t="s">
        <v>22</v>
      </c>
      <c r="B33" s="115" t="s">
        <v>93</v>
      </c>
      <c r="C33" s="174"/>
      <c r="D33" s="174"/>
      <c r="E33" s="163"/>
      <c r="F33" s="207"/>
      <c r="G33" s="206"/>
      <c r="H33" s="206"/>
      <c r="I33" s="206"/>
      <c r="J33" s="206"/>
      <c r="K33" s="142"/>
      <c r="L33" s="282">
        <f t="shared" si="10"/>
        <v>0</v>
      </c>
      <c r="M33" s="217"/>
      <c r="N33" s="217"/>
      <c r="O33" s="217"/>
      <c r="P33" s="217"/>
      <c r="Q33" s="217"/>
      <c r="R33" s="217"/>
      <c r="S33" s="217"/>
      <c r="T33" s="217"/>
      <c r="U33" s="16">
        <v>70808</v>
      </c>
      <c r="V33" s="282">
        <f>SUM(M33:U33)</f>
        <v>70808</v>
      </c>
      <c r="W33" s="319"/>
      <c r="X33" s="252"/>
      <c r="Y33" s="252"/>
      <c r="Z33" s="252"/>
      <c r="AA33" s="252"/>
      <c r="AB33" s="252"/>
      <c r="AC33" s="252"/>
      <c r="AD33" s="252"/>
      <c r="AE33" s="286"/>
      <c r="AF33" s="314" t="s">
        <v>94</v>
      </c>
    </row>
    <row r="34" spans="1:32" ht="15" customHeight="1" thickBot="1">
      <c r="A34" s="351"/>
      <c r="B34" s="116" t="s">
        <v>29</v>
      </c>
      <c r="C34" s="322"/>
      <c r="D34" s="146"/>
      <c r="E34" s="244"/>
      <c r="F34" s="244"/>
      <c r="G34" s="146"/>
      <c r="H34" s="146"/>
      <c r="I34" s="140"/>
      <c r="J34" s="140"/>
      <c r="K34" s="251">
        <v>27195399</v>
      </c>
      <c r="L34" s="284">
        <f t="shared" si="10"/>
        <v>27195399</v>
      </c>
      <c r="M34" s="217">
        <v>227812.34</v>
      </c>
      <c r="N34" s="217"/>
      <c r="O34" s="217">
        <v>194704.67</v>
      </c>
      <c r="P34" s="217">
        <v>106417.53</v>
      </c>
      <c r="Q34" s="217"/>
      <c r="R34" s="217"/>
      <c r="S34" s="217">
        <v>234118.57</v>
      </c>
      <c r="T34" s="217">
        <v>25224.9</v>
      </c>
      <c r="U34" s="165"/>
      <c r="V34" s="284">
        <f>SUM(M34:U34)</f>
        <v>788278.01000000013</v>
      </c>
      <c r="W34" s="318"/>
      <c r="X34" s="254"/>
      <c r="Y34" s="254"/>
      <c r="Z34" s="254"/>
      <c r="AA34" s="254"/>
      <c r="AB34" s="254"/>
      <c r="AC34" s="254"/>
      <c r="AD34" s="254"/>
      <c r="AE34" s="287">
        <f t="shared" ref="AE34:AF36" si="13">U34*100/K34</f>
        <v>0</v>
      </c>
      <c r="AF34" s="316">
        <f t="shared" si="13"/>
        <v>2.898571225228209</v>
      </c>
    </row>
    <row r="35" spans="1:32" ht="15.75" thickBot="1">
      <c r="A35" s="25"/>
      <c r="B35" s="26" t="s">
        <v>41</v>
      </c>
      <c r="C35" s="347">
        <f t="shared" ref="C35:V35" si="14">SUM(C33:C34)</f>
        <v>0</v>
      </c>
      <c r="D35" s="129"/>
      <c r="E35" s="347">
        <f t="shared" si="14"/>
        <v>0</v>
      </c>
      <c r="F35" s="337">
        <f t="shared" si="14"/>
        <v>0</v>
      </c>
      <c r="G35" s="129">
        <f t="shared" si="14"/>
        <v>0</v>
      </c>
      <c r="H35" s="129">
        <f t="shared" si="14"/>
        <v>0</v>
      </c>
      <c r="I35" s="347">
        <f t="shared" si="14"/>
        <v>0</v>
      </c>
      <c r="J35" s="347">
        <f t="shared" si="14"/>
        <v>0</v>
      </c>
      <c r="K35" s="337">
        <f t="shared" si="14"/>
        <v>27195399</v>
      </c>
      <c r="L35" s="294">
        <f t="shared" si="10"/>
        <v>27195399</v>
      </c>
      <c r="M35" s="189">
        <f t="shared" si="14"/>
        <v>227812.34</v>
      </c>
      <c r="N35" s="189">
        <f t="shared" si="14"/>
        <v>0</v>
      </c>
      <c r="O35" s="189">
        <f t="shared" si="14"/>
        <v>194704.67</v>
      </c>
      <c r="P35" s="189">
        <f t="shared" si="14"/>
        <v>106417.53</v>
      </c>
      <c r="Q35" s="189">
        <f t="shared" si="14"/>
        <v>0</v>
      </c>
      <c r="R35" s="189">
        <f t="shared" si="14"/>
        <v>0</v>
      </c>
      <c r="S35" s="189">
        <f t="shared" si="14"/>
        <v>234118.57</v>
      </c>
      <c r="T35" s="189">
        <f t="shared" si="14"/>
        <v>25224.9</v>
      </c>
      <c r="U35" s="189">
        <f t="shared" si="14"/>
        <v>70808</v>
      </c>
      <c r="V35" s="321">
        <f t="shared" si="14"/>
        <v>859086.01000000013</v>
      </c>
      <c r="W35" s="196"/>
      <c r="X35" s="196"/>
      <c r="Y35" s="196"/>
      <c r="Z35" s="196"/>
      <c r="AA35" s="196"/>
      <c r="AB35" s="196"/>
      <c r="AC35" s="196"/>
      <c r="AD35" s="196"/>
      <c r="AE35" s="296">
        <f t="shared" si="13"/>
        <v>0.2603675717352042</v>
      </c>
      <c r="AF35" s="291">
        <f t="shared" si="13"/>
        <v>3.1589387969634135</v>
      </c>
    </row>
    <row r="36" spans="1:32" ht="15.75" thickBot="1">
      <c r="B36" s="31" t="s">
        <v>39</v>
      </c>
      <c r="C36" s="337">
        <f t="shared" ref="C36:V36" si="15">SUM(C32,C35)</f>
        <v>2155148</v>
      </c>
      <c r="D36" s="337">
        <f t="shared" si="15"/>
        <v>199299</v>
      </c>
      <c r="E36" s="337">
        <f t="shared" si="15"/>
        <v>72379</v>
      </c>
      <c r="F36" s="337">
        <f t="shared" si="15"/>
        <v>59150</v>
      </c>
      <c r="G36" s="189">
        <f t="shared" si="15"/>
        <v>0</v>
      </c>
      <c r="H36" s="189">
        <f t="shared" si="15"/>
        <v>0</v>
      </c>
      <c r="I36" s="337">
        <f t="shared" si="15"/>
        <v>0</v>
      </c>
      <c r="J36" s="337">
        <f t="shared" si="15"/>
        <v>0</v>
      </c>
      <c r="K36" s="337">
        <f t="shared" si="15"/>
        <v>27586137</v>
      </c>
      <c r="L36" s="299">
        <f>SUM(C36:K36)</f>
        <v>30072113</v>
      </c>
      <c r="M36" s="337">
        <f t="shared" si="15"/>
        <v>512171.33999999997</v>
      </c>
      <c r="N36" s="337">
        <f t="shared" si="15"/>
        <v>6672</v>
      </c>
      <c r="O36" s="189">
        <f t="shared" si="15"/>
        <v>265998.67000000004</v>
      </c>
      <c r="P36" s="189">
        <f t="shared" si="15"/>
        <v>110967.53</v>
      </c>
      <c r="Q36" s="189">
        <f t="shared" si="15"/>
        <v>0</v>
      </c>
      <c r="R36" s="189">
        <f t="shared" si="15"/>
        <v>0</v>
      </c>
      <c r="S36" s="337">
        <f t="shared" si="15"/>
        <v>234771.57</v>
      </c>
      <c r="T36" s="189">
        <f t="shared" si="15"/>
        <v>27183.9</v>
      </c>
      <c r="U36" s="337">
        <f t="shared" si="15"/>
        <v>85530</v>
      </c>
      <c r="V36" s="270">
        <f t="shared" si="15"/>
        <v>1243295.0100000002</v>
      </c>
      <c r="W36" s="196">
        <f>M36*100/C36</f>
        <v>23.765019386139606</v>
      </c>
      <c r="X36" s="196"/>
      <c r="Y36" s="196">
        <f>O36*100/E36</f>
        <v>367.50807554677465</v>
      </c>
      <c r="Z36" s="196">
        <f>P36*100/F36</f>
        <v>187.60360101437024</v>
      </c>
      <c r="AA36" s="196"/>
      <c r="AB36" s="196"/>
      <c r="AC36" s="196"/>
      <c r="AD36" s="196"/>
      <c r="AE36" s="296">
        <f t="shared" si="13"/>
        <v>0.3100470355816764</v>
      </c>
      <c r="AF36" s="292">
        <f t="shared" si="13"/>
        <v>4.1343786184894968</v>
      </c>
    </row>
  </sheetData>
  <sheetProtection algorithmName="SHA-512" hashValue="WFvAbfB0/bWyZrE+0KZb0mQZTOnIarMOePPWxm+zperS4U8ewhXvB3/bvvK+pNZnj6SVDVmDleZsTILgLIG4Ng==" saltValue="QIRbZlj0OI/O+Gq9fu8VXA==" spinCount="100000" sheet="1" formatCells="0" formatColumns="0" formatRows="0" insertColumns="0" insertRows="0" insertHyperlinks="0" deleteColumns="0" deleteRows="0" sort="0" autoFilter="0" pivotTables="0"/>
  <mergeCells count="7">
    <mergeCell ref="M2:V2"/>
    <mergeCell ref="W2:AF2"/>
    <mergeCell ref="A28:A31"/>
    <mergeCell ref="A33:A34"/>
    <mergeCell ref="C2:L2"/>
    <mergeCell ref="A4:A14"/>
    <mergeCell ref="A16:A2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zoomScale="70" zoomScaleNormal="70" workbookViewId="0">
      <pane xSplit="2" ySplit="3" topLeftCell="C4" activePane="bottomRight" state="frozen"/>
      <selection pane="topRight" activeCell="C1" sqref="C1"/>
      <selection pane="bottomLeft" activeCell="A5" sqref="A5"/>
      <selection pane="bottomRight" activeCell="B1" sqref="B1"/>
    </sheetView>
  </sheetViews>
  <sheetFormatPr defaultColWidth="11.42578125" defaultRowHeight="15"/>
  <cols>
    <col min="1" max="1" width="15.5703125" style="16" customWidth="1"/>
    <col min="2" max="2" width="29.140625" style="16" customWidth="1"/>
    <col min="3" max="3" width="14.140625" style="16" customWidth="1"/>
    <col min="4" max="4" width="15" style="16" customWidth="1"/>
    <col min="5" max="5" width="15.42578125" style="16" customWidth="1"/>
    <col min="6" max="11" width="18.140625" style="16" customWidth="1"/>
    <col min="12" max="15" width="14.85546875" style="16" customWidth="1"/>
    <col min="16" max="16" width="15.7109375" style="16" customWidth="1"/>
    <col min="17" max="21" width="14.85546875" style="16" customWidth="1"/>
    <col min="22" max="31" width="18.85546875" style="16" customWidth="1"/>
    <col min="32" max="32" width="16" style="16" customWidth="1"/>
    <col min="33" max="16384" width="11.42578125" style="16"/>
  </cols>
  <sheetData>
    <row r="1" spans="1:32" ht="43.5" customHeight="1" thickBot="1">
      <c r="B1" s="35" t="s">
        <v>100</v>
      </c>
      <c r="D1" s="36"/>
      <c r="E1" s="36"/>
      <c r="F1" s="36"/>
      <c r="G1" s="36"/>
      <c r="H1" s="36"/>
      <c r="I1" s="36"/>
      <c r="J1" s="36"/>
      <c r="K1" s="36"/>
    </row>
    <row r="2" spans="1:32" ht="53.25" customHeight="1" thickBot="1">
      <c r="C2" s="383" t="s">
        <v>96</v>
      </c>
      <c r="D2" s="384"/>
      <c r="E2" s="384"/>
      <c r="F2" s="384"/>
      <c r="G2" s="384"/>
      <c r="H2" s="384"/>
      <c r="I2" s="384"/>
      <c r="J2" s="384"/>
      <c r="K2" s="384"/>
      <c r="L2" s="385"/>
      <c r="M2" s="383" t="s">
        <v>97</v>
      </c>
      <c r="N2" s="384"/>
      <c r="O2" s="384"/>
      <c r="P2" s="384"/>
      <c r="Q2" s="384"/>
      <c r="R2" s="384"/>
      <c r="S2" s="384"/>
      <c r="T2" s="384"/>
      <c r="U2" s="384"/>
      <c r="V2" s="385"/>
      <c r="W2" s="383" t="s">
        <v>101</v>
      </c>
      <c r="X2" s="384"/>
      <c r="Y2" s="384"/>
      <c r="Z2" s="384"/>
      <c r="AA2" s="384"/>
      <c r="AB2" s="384"/>
      <c r="AC2" s="384"/>
      <c r="AD2" s="384"/>
      <c r="AE2" s="384"/>
      <c r="AF2" s="385"/>
    </row>
    <row r="3" spans="1:32" ht="67.5" customHeight="1" thickBot="1">
      <c r="B3" s="258" t="s">
        <v>37</v>
      </c>
      <c r="C3" s="203" t="s">
        <v>99</v>
      </c>
      <c r="D3" s="202" t="s">
        <v>48</v>
      </c>
      <c r="E3" s="203" t="s">
        <v>49</v>
      </c>
      <c r="F3" s="203" t="s">
        <v>76</v>
      </c>
      <c r="G3" s="203" t="s">
        <v>56</v>
      </c>
      <c r="H3" s="203" t="s">
        <v>59</v>
      </c>
      <c r="I3" s="203" t="s">
        <v>57</v>
      </c>
      <c r="J3" s="203" t="s">
        <v>58</v>
      </c>
      <c r="K3" s="221" t="s">
        <v>50</v>
      </c>
      <c r="L3" s="203" t="s">
        <v>44</v>
      </c>
      <c r="M3" s="203" t="s">
        <v>99</v>
      </c>
      <c r="N3" s="202" t="s">
        <v>48</v>
      </c>
      <c r="O3" s="203" t="s">
        <v>49</v>
      </c>
      <c r="P3" s="203" t="s">
        <v>76</v>
      </c>
      <c r="Q3" s="203" t="s">
        <v>56</v>
      </c>
      <c r="R3" s="203" t="s">
        <v>59</v>
      </c>
      <c r="S3" s="203" t="s">
        <v>57</v>
      </c>
      <c r="T3" s="203" t="s">
        <v>58</v>
      </c>
      <c r="U3" s="227" t="s">
        <v>50</v>
      </c>
      <c r="V3" s="259" t="s">
        <v>103</v>
      </c>
      <c r="W3" s="263" t="s">
        <v>99</v>
      </c>
      <c r="X3" s="202" t="s">
        <v>48</v>
      </c>
      <c r="Y3" s="203" t="s">
        <v>49</v>
      </c>
      <c r="Z3" s="203" t="s">
        <v>76</v>
      </c>
      <c r="AA3" s="203" t="s">
        <v>56</v>
      </c>
      <c r="AB3" s="203" t="s">
        <v>59</v>
      </c>
      <c r="AC3" s="203" t="s">
        <v>57</v>
      </c>
      <c r="AD3" s="203" t="s">
        <v>58</v>
      </c>
      <c r="AE3" s="221" t="s">
        <v>50</v>
      </c>
      <c r="AF3" s="265" t="s">
        <v>104</v>
      </c>
    </row>
    <row r="4" spans="1:32" ht="15" customHeight="1">
      <c r="A4" s="371" t="s">
        <v>102</v>
      </c>
      <c r="B4" s="127" t="s">
        <v>5</v>
      </c>
      <c r="C4" s="148"/>
      <c r="D4" s="142"/>
      <c r="E4" s="173"/>
      <c r="F4" s="153"/>
      <c r="G4" s="153"/>
      <c r="H4" s="153"/>
      <c r="I4" s="153"/>
      <c r="J4" s="153"/>
      <c r="K4" s="225">
        <v>23493</v>
      </c>
      <c r="L4" s="282">
        <f>SUM(C4:K4)</f>
        <v>23493</v>
      </c>
      <c r="M4" s="165"/>
      <c r="N4" s="151"/>
      <c r="O4" s="151"/>
      <c r="P4" s="151"/>
      <c r="Q4" s="151"/>
      <c r="R4" s="151"/>
      <c r="S4" s="151"/>
      <c r="T4" s="151"/>
      <c r="U4" s="151">
        <v>4535.95</v>
      </c>
      <c r="V4" s="282">
        <f>SUM(M4:U4)</f>
        <v>4535.95</v>
      </c>
      <c r="W4" s="121"/>
      <c r="X4" s="110"/>
      <c r="Y4" s="110"/>
      <c r="Z4" s="110"/>
      <c r="AA4" s="110"/>
      <c r="AB4" s="110"/>
      <c r="AC4" s="110"/>
      <c r="AD4" s="110"/>
      <c r="AE4" s="278">
        <f t="shared" ref="AC4:AF12" si="0">U4*100/K4</f>
        <v>19.307666113310347</v>
      </c>
      <c r="AF4" s="280">
        <f>V4*100/L4</f>
        <v>19.307666113310347</v>
      </c>
    </row>
    <row r="5" spans="1:32" ht="15" customHeight="1">
      <c r="A5" s="371"/>
      <c r="B5" s="113" t="s">
        <v>6</v>
      </c>
      <c r="C5" s="148"/>
      <c r="D5" s="142"/>
      <c r="E5" s="173"/>
      <c r="F5" s="141"/>
      <c r="G5" s="141"/>
      <c r="H5" s="141"/>
      <c r="I5" s="141"/>
      <c r="J5" s="141"/>
      <c r="K5" s="273"/>
      <c r="L5" s="283">
        <f>SUM(C5:K5)</f>
        <v>0</v>
      </c>
      <c r="M5" s="165">
        <v>34.92</v>
      </c>
      <c r="N5" s="151"/>
      <c r="O5" s="151">
        <v>494.7</v>
      </c>
      <c r="P5" s="151"/>
      <c r="Q5" s="151"/>
      <c r="R5" s="151"/>
      <c r="S5" s="151">
        <v>17.46</v>
      </c>
      <c r="T5" s="151">
        <v>34.92</v>
      </c>
      <c r="U5" s="151"/>
      <c r="V5" s="283">
        <f>SUM(M5:U5)</f>
        <v>582</v>
      </c>
      <c r="W5" s="121"/>
      <c r="X5" s="110"/>
      <c r="Y5" s="110"/>
      <c r="Z5" s="110"/>
      <c r="AA5" s="110"/>
      <c r="AB5" s="110"/>
      <c r="AC5" s="110"/>
      <c r="AD5" s="110"/>
      <c r="AE5" s="278"/>
      <c r="AF5" s="281"/>
    </row>
    <row r="6" spans="1:32" ht="15" customHeight="1">
      <c r="A6" s="371"/>
      <c r="B6" s="113" t="s">
        <v>12</v>
      </c>
      <c r="C6" s="148"/>
      <c r="D6" s="192"/>
      <c r="E6" s="173"/>
      <c r="F6" s="141"/>
      <c r="G6" s="141"/>
      <c r="H6" s="141"/>
      <c r="I6" s="275">
        <v>893</v>
      </c>
      <c r="J6" s="141"/>
      <c r="K6" s="225"/>
      <c r="L6" s="283">
        <f>SUM(C6:K6)</f>
        <v>893</v>
      </c>
      <c r="M6" s="165"/>
      <c r="N6" s="151"/>
      <c r="O6" s="151"/>
      <c r="P6" s="151"/>
      <c r="Q6" s="151"/>
      <c r="R6" s="151"/>
      <c r="S6" s="151">
        <v>180</v>
      </c>
      <c r="T6" s="151"/>
      <c r="U6" s="151"/>
      <c r="V6" s="283">
        <f>SUM(M6:U6)</f>
        <v>180</v>
      </c>
      <c r="W6" s="121"/>
      <c r="X6" s="110"/>
      <c r="Y6" s="110"/>
      <c r="Z6" s="110"/>
      <c r="AA6" s="110"/>
      <c r="AB6" s="110"/>
      <c r="AC6" s="110">
        <f t="shared" si="0"/>
        <v>20.156774916013436</v>
      </c>
      <c r="AD6" s="110"/>
      <c r="AE6" s="278"/>
      <c r="AF6" s="281">
        <f t="shared" si="0"/>
        <v>20.156774916013436</v>
      </c>
    </row>
    <row r="7" spans="1:32" ht="15" customHeight="1">
      <c r="A7" s="371"/>
      <c r="B7" s="113" t="s">
        <v>15</v>
      </c>
      <c r="C7" s="146"/>
      <c r="D7" s="101"/>
      <c r="E7" s="147"/>
      <c r="F7" s="153"/>
      <c r="G7" s="153"/>
      <c r="H7" s="153"/>
      <c r="I7" s="95"/>
      <c r="J7" s="95"/>
      <c r="K7" s="16">
        <v>20000</v>
      </c>
      <c r="L7" s="283">
        <f>SUM(C7:K7)</f>
        <v>20000</v>
      </c>
      <c r="M7" s="165"/>
      <c r="N7" s="151"/>
      <c r="O7" s="151"/>
      <c r="P7" s="151"/>
      <c r="Q7" s="151"/>
      <c r="R7" s="151"/>
      <c r="S7" s="151"/>
      <c r="T7" s="151"/>
      <c r="U7" s="151">
        <v>9000</v>
      </c>
      <c r="V7" s="283">
        <f>SUM(M7:U7)</f>
        <v>9000</v>
      </c>
      <c r="W7" s="121"/>
      <c r="X7" s="110"/>
      <c r="Y7" s="110"/>
      <c r="Z7" s="110"/>
      <c r="AA7" s="110"/>
      <c r="AB7" s="110"/>
      <c r="AC7" s="110"/>
      <c r="AD7" s="110"/>
      <c r="AE7" s="278">
        <f t="shared" si="0"/>
        <v>45</v>
      </c>
      <c r="AF7" s="281">
        <f t="shared" si="0"/>
        <v>45</v>
      </c>
    </row>
    <row r="8" spans="1:32" ht="20.25" customHeight="1" thickBot="1">
      <c r="A8" s="371"/>
      <c r="B8" s="116" t="s">
        <v>92</v>
      </c>
      <c r="C8" s="193"/>
      <c r="D8" s="154"/>
      <c r="E8" s="206"/>
      <c r="F8" s="219"/>
      <c r="G8" s="223"/>
      <c r="H8" s="223"/>
      <c r="I8" s="223"/>
      <c r="J8" s="274"/>
      <c r="K8" s="277">
        <v>230.40600000000001</v>
      </c>
      <c r="L8" s="285">
        <f>SUM(C8:K8)</f>
        <v>230.40600000000001</v>
      </c>
      <c r="M8" s="165"/>
      <c r="N8" s="151"/>
      <c r="O8" s="151"/>
      <c r="P8" s="151"/>
      <c r="Q8" s="151"/>
      <c r="R8" s="151"/>
      <c r="S8" s="151"/>
      <c r="T8" s="151"/>
      <c r="U8" s="151">
        <v>191.35</v>
      </c>
      <c r="V8" s="284">
        <f>SUM(M8:U8)</f>
        <v>191.35</v>
      </c>
      <c r="W8" s="264"/>
      <c r="X8" s="119"/>
      <c r="Y8" s="119"/>
      <c r="Z8" s="119"/>
      <c r="AA8" s="119"/>
      <c r="AB8" s="119"/>
      <c r="AC8" s="119"/>
      <c r="AD8" s="119"/>
      <c r="AE8" s="279">
        <f t="shared" si="0"/>
        <v>83.049052542034488</v>
      </c>
      <c r="AF8" s="281">
        <f t="shared" si="0"/>
        <v>83.049052542034488</v>
      </c>
    </row>
    <row r="9" spans="1:32" ht="15.75" customHeight="1" thickBot="1">
      <c r="A9" s="22"/>
      <c r="B9" s="23" t="s">
        <v>40</v>
      </c>
      <c r="C9" s="189">
        <f t="shared" ref="C9:U9" si="1">SUM(C4:C8)</f>
        <v>0</v>
      </c>
      <c r="D9" s="347">
        <f t="shared" si="1"/>
        <v>0</v>
      </c>
      <c r="E9" s="128">
        <f t="shared" si="1"/>
        <v>0</v>
      </c>
      <c r="F9" s="128">
        <f t="shared" si="1"/>
        <v>0</v>
      </c>
      <c r="G9" s="128">
        <f t="shared" si="1"/>
        <v>0</v>
      </c>
      <c r="H9" s="128">
        <f t="shared" si="1"/>
        <v>0</v>
      </c>
      <c r="I9" s="337">
        <f t="shared" si="1"/>
        <v>893</v>
      </c>
      <c r="J9" s="337">
        <f t="shared" si="1"/>
        <v>0</v>
      </c>
      <c r="K9" s="128">
        <f t="shared" si="1"/>
        <v>43723.406000000003</v>
      </c>
      <c r="L9" s="269">
        <f>SUM(L4:L8)</f>
        <v>44616.406000000003</v>
      </c>
      <c r="M9" s="128">
        <f t="shared" si="1"/>
        <v>34.92</v>
      </c>
      <c r="N9" s="128">
        <f t="shared" si="1"/>
        <v>0</v>
      </c>
      <c r="O9" s="128">
        <f t="shared" si="1"/>
        <v>494.7</v>
      </c>
      <c r="P9" s="128">
        <f t="shared" si="1"/>
        <v>0</v>
      </c>
      <c r="Q9" s="128">
        <f t="shared" si="1"/>
        <v>0</v>
      </c>
      <c r="R9" s="128">
        <f t="shared" si="1"/>
        <v>0</v>
      </c>
      <c r="S9" s="128">
        <f t="shared" si="1"/>
        <v>197.46</v>
      </c>
      <c r="T9" s="128">
        <f t="shared" si="1"/>
        <v>34.92</v>
      </c>
      <c r="U9" s="128">
        <f t="shared" si="1"/>
        <v>13727.300000000001</v>
      </c>
      <c r="V9" s="276">
        <f>SUM(V4:V8)</f>
        <v>14489.300000000001</v>
      </c>
      <c r="W9" s="264"/>
      <c r="X9" s="119"/>
      <c r="Y9" s="119"/>
      <c r="Z9" s="119"/>
      <c r="AA9" s="119"/>
      <c r="AB9" s="119"/>
      <c r="AC9" s="119">
        <f t="shared" si="0"/>
        <v>22.111982082866742</v>
      </c>
      <c r="AD9" s="119"/>
      <c r="AE9" s="279">
        <f t="shared" si="0"/>
        <v>31.39577003676246</v>
      </c>
      <c r="AF9" s="266">
        <f>V9*100/L9</f>
        <v>32.475273781577116</v>
      </c>
    </row>
    <row r="10" spans="1:32" ht="30.75" thickBot="1">
      <c r="A10" s="255" t="s">
        <v>22</v>
      </c>
      <c r="B10" s="126" t="s">
        <v>26</v>
      </c>
      <c r="C10" s="142"/>
      <c r="D10" s="194"/>
      <c r="E10" s="195"/>
      <c r="F10" s="148"/>
      <c r="G10" s="148"/>
      <c r="H10" s="148"/>
      <c r="I10" s="148"/>
      <c r="J10" s="148"/>
      <c r="K10" s="16">
        <v>23787</v>
      </c>
      <c r="L10" s="268">
        <f>SUM(C10:K10)</f>
        <v>23787</v>
      </c>
      <c r="M10" s="217"/>
      <c r="N10" s="143"/>
      <c r="O10" s="143"/>
      <c r="P10" s="143"/>
      <c r="Q10" s="143"/>
      <c r="R10" s="143"/>
      <c r="S10" s="143"/>
      <c r="T10" s="143"/>
      <c r="U10" s="16">
        <v>4803</v>
      </c>
      <c r="V10" s="268">
        <f>SUM(M10:U10)</f>
        <v>4803</v>
      </c>
      <c r="W10" s="264"/>
      <c r="X10" s="119"/>
      <c r="Y10" s="119"/>
      <c r="Z10" s="119"/>
      <c r="AA10" s="119"/>
      <c r="AB10" s="119"/>
      <c r="AC10" s="119"/>
      <c r="AD10" s="119"/>
      <c r="AE10" s="279">
        <f t="shared" si="0"/>
        <v>20.191701349476606</v>
      </c>
      <c r="AF10" s="266">
        <f t="shared" si="0"/>
        <v>20.191701349476606</v>
      </c>
    </row>
    <row r="11" spans="1:32" ht="15.75" thickBot="1">
      <c r="A11" s="25"/>
      <c r="B11" s="26" t="s">
        <v>41</v>
      </c>
      <c r="C11" s="129">
        <f t="shared" ref="C11:U11" si="2">SUM(C10:C10)</f>
        <v>0</v>
      </c>
      <c r="D11" s="129">
        <f t="shared" si="2"/>
        <v>0</v>
      </c>
      <c r="E11" s="129">
        <f t="shared" si="2"/>
        <v>0</v>
      </c>
      <c r="F11" s="129">
        <f t="shared" si="2"/>
        <v>0</v>
      </c>
      <c r="G11" s="129">
        <f t="shared" si="2"/>
        <v>0</v>
      </c>
      <c r="H11" s="129">
        <f t="shared" si="2"/>
        <v>0</v>
      </c>
      <c r="I11" s="129">
        <f t="shared" si="2"/>
        <v>0</v>
      </c>
      <c r="J11" s="129">
        <f t="shared" si="2"/>
        <v>0</v>
      </c>
      <c r="K11" s="189">
        <f t="shared" si="2"/>
        <v>23787</v>
      </c>
      <c r="L11" s="270">
        <f t="shared" si="2"/>
        <v>23787</v>
      </c>
      <c r="M11" s="129">
        <f t="shared" si="2"/>
        <v>0</v>
      </c>
      <c r="N11" s="129">
        <f t="shared" si="2"/>
        <v>0</v>
      </c>
      <c r="O11" s="129">
        <f t="shared" si="2"/>
        <v>0</v>
      </c>
      <c r="P11" s="129">
        <f t="shared" si="2"/>
        <v>0</v>
      </c>
      <c r="Q11" s="129">
        <f t="shared" si="2"/>
        <v>0</v>
      </c>
      <c r="R11" s="129">
        <f t="shared" si="2"/>
        <v>0</v>
      </c>
      <c r="S11" s="129">
        <f t="shared" si="2"/>
        <v>0</v>
      </c>
      <c r="T11" s="129">
        <f t="shared" si="2"/>
        <v>0</v>
      </c>
      <c r="U11" s="129">
        <f t="shared" si="2"/>
        <v>4803</v>
      </c>
      <c r="V11" s="267">
        <f>SUM(V10:V10)</f>
        <v>4803</v>
      </c>
      <c r="W11" s="264"/>
      <c r="X11" s="119"/>
      <c r="Y11" s="119"/>
      <c r="Z11" s="119"/>
      <c r="AA11" s="119"/>
      <c r="AB11" s="119"/>
      <c r="AC11" s="119"/>
      <c r="AD11" s="119"/>
      <c r="AE11" s="279">
        <f t="shared" si="0"/>
        <v>20.191701349476606</v>
      </c>
      <c r="AF11" s="266">
        <f>V11*100/L11</f>
        <v>20.191701349476606</v>
      </c>
    </row>
    <row r="12" spans="1:32" ht="15.75" thickBot="1">
      <c r="B12" s="31" t="s">
        <v>39</v>
      </c>
      <c r="C12" s="189">
        <f t="shared" ref="C12:U12" si="3">SUM(C9,C11)</f>
        <v>0</v>
      </c>
      <c r="D12" s="337">
        <f t="shared" si="3"/>
        <v>0</v>
      </c>
      <c r="E12" s="189">
        <f t="shared" si="3"/>
        <v>0</v>
      </c>
      <c r="F12" s="189">
        <f t="shared" si="3"/>
        <v>0</v>
      </c>
      <c r="G12" s="189">
        <f t="shared" si="3"/>
        <v>0</v>
      </c>
      <c r="H12" s="189">
        <f t="shared" si="3"/>
        <v>0</v>
      </c>
      <c r="I12" s="337">
        <f t="shared" si="3"/>
        <v>893</v>
      </c>
      <c r="J12" s="337">
        <f t="shared" si="3"/>
        <v>0</v>
      </c>
      <c r="K12" s="189">
        <f t="shared" si="3"/>
        <v>67510.406000000003</v>
      </c>
      <c r="L12" s="270">
        <f t="shared" si="3"/>
        <v>68403.406000000003</v>
      </c>
      <c r="M12" s="189">
        <f t="shared" si="3"/>
        <v>34.92</v>
      </c>
      <c r="N12" s="189">
        <f t="shared" si="3"/>
        <v>0</v>
      </c>
      <c r="O12" s="189">
        <f t="shared" si="3"/>
        <v>494.7</v>
      </c>
      <c r="P12" s="189">
        <f t="shared" si="3"/>
        <v>0</v>
      </c>
      <c r="Q12" s="189">
        <f t="shared" si="3"/>
        <v>0</v>
      </c>
      <c r="R12" s="189">
        <f t="shared" si="3"/>
        <v>0</v>
      </c>
      <c r="S12" s="189">
        <f t="shared" si="3"/>
        <v>197.46</v>
      </c>
      <c r="T12" s="189">
        <f t="shared" si="3"/>
        <v>34.92</v>
      </c>
      <c r="U12" s="189">
        <f t="shared" si="3"/>
        <v>18530.300000000003</v>
      </c>
      <c r="V12" s="267">
        <f>SUM(V9,V11)</f>
        <v>19292.300000000003</v>
      </c>
      <c r="W12" s="216"/>
      <c r="X12" s="111"/>
      <c r="Y12" s="111"/>
      <c r="Z12" s="111"/>
      <c r="AA12" s="111"/>
      <c r="AB12" s="111"/>
      <c r="AC12" s="111">
        <f t="shared" si="0"/>
        <v>22.111982082866742</v>
      </c>
      <c r="AD12" s="111"/>
      <c r="AE12" s="128">
        <f t="shared" si="0"/>
        <v>27.448064821295848</v>
      </c>
      <c r="AF12" s="267">
        <f t="shared" si="0"/>
        <v>28.203712546126727</v>
      </c>
    </row>
    <row r="13" spans="1:32">
      <c r="B13" s="14"/>
      <c r="C13" s="190"/>
      <c r="D13" s="190"/>
      <c r="E13" s="190"/>
      <c r="F13" s="190"/>
      <c r="G13" s="190"/>
      <c r="H13" s="190"/>
      <c r="I13" s="190"/>
      <c r="J13" s="190"/>
      <c r="K13" s="190"/>
      <c r="L13" s="190"/>
      <c r="M13" s="190"/>
      <c r="N13" s="190"/>
      <c r="O13" s="190"/>
      <c r="P13" s="190"/>
      <c r="Q13" s="190"/>
      <c r="R13" s="190"/>
      <c r="S13" s="190"/>
      <c r="T13" s="190"/>
      <c r="U13" s="190"/>
      <c r="V13" s="312"/>
      <c r="W13" s="312"/>
      <c r="X13" s="312"/>
      <c r="Y13" s="312"/>
      <c r="Z13" s="312"/>
      <c r="AA13" s="312"/>
      <c r="AB13" s="312"/>
      <c r="AC13" s="312"/>
      <c r="AD13" s="312"/>
      <c r="AE13" s="312"/>
      <c r="AF13" s="312"/>
    </row>
    <row r="14" spans="1:32" ht="15.75" thickBot="1">
      <c r="B14" s="14"/>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65"/>
    </row>
    <row r="15" spans="1:32" ht="50.25" customHeight="1" thickBot="1">
      <c r="B15" s="258" t="s">
        <v>38</v>
      </c>
      <c r="C15" s="203" t="s">
        <v>99</v>
      </c>
      <c r="D15" s="202" t="s">
        <v>48</v>
      </c>
      <c r="E15" s="203" t="s">
        <v>49</v>
      </c>
      <c r="F15" s="203" t="s">
        <v>76</v>
      </c>
      <c r="G15" s="203" t="s">
        <v>56</v>
      </c>
      <c r="H15" s="203" t="s">
        <v>59</v>
      </c>
      <c r="I15" s="203" t="s">
        <v>57</v>
      </c>
      <c r="J15" s="203" t="s">
        <v>58</v>
      </c>
      <c r="K15" s="221" t="s">
        <v>50</v>
      </c>
      <c r="L15" s="272" t="s">
        <v>44</v>
      </c>
      <c r="M15" s="203" t="s">
        <v>99</v>
      </c>
      <c r="N15" s="202" t="s">
        <v>48</v>
      </c>
      <c r="O15" s="203" t="s">
        <v>49</v>
      </c>
      <c r="P15" s="203" t="s">
        <v>76</v>
      </c>
      <c r="Q15" s="203" t="s">
        <v>56</v>
      </c>
      <c r="R15" s="203" t="s">
        <v>59</v>
      </c>
      <c r="S15" s="203" t="s">
        <v>57</v>
      </c>
      <c r="T15" s="203" t="s">
        <v>58</v>
      </c>
      <c r="U15" s="227" t="s">
        <v>50</v>
      </c>
      <c r="V15" s="262" t="s">
        <v>80</v>
      </c>
      <c r="W15" s="263" t="s">
        <v>99</v>
      </c>
      <c r="X15" s="202" t="s">
        <v>48</v>
      </c>
      <c r="Y15" s="203" t="s">
        <v>49</v>
      </c>
      <c r="Z15" s="203" t="s">
        <v>76</v>
      </c>
      <c r="AA15" s="203" t="s">
        <v>56</v>
      </c>
      <c r="AB15" s="203" t="s">
        <v>59</v>
      </c>
      <c r="AC15" s="203" t="s">
        <v>57</v>
      </c>
      <c r="AD15" s="203" t="s">
        <v>58</v>
      </c>
      <c r="AE15" s="221" t="s">
        <v>50</v>
      </c>
      <c r="AF15" s="265" t="s">
        <v>77</v>
      </c>
    </row>
    <row r="16" spans="1:32" ht="51" customHeight="1" thickBot="1">
      <c r="A16" s="257" t="s">
        <v>102</v>
      </c>
      <c r="B16" s="125" t="s">
        <v>6</v>
      </c>
      <c r="C16" s="172"/>
      <c r="D16" s="222"/>
      <c r="E16" s="173"/>
      <c r="F16" s="141"/>
      <c r="G16" s="141"/>
      <c r="H16" s="141"/>
      <c r="I16" s="141"/>
      <c r="J16" s="141"/>
      <c r="K16" s="141"/>
      <c r="L16" s="268">
        <f>SUM(C16:K16)</f>
        <v>0</v>
      </c>
      <c r="M16" s="143">
        <v>672</v>
      </c>
      <c r="N16" s="143"/>
      <c r="O16" s="143">
        <v>9515</v>
      </c>
      <c r="P16" s="143"/>
      <c r="Q16" s="143"/>
      <c r="R16" s="143"/>
      <c r="S16" s="143">
        <v>336</v>
      </c>
      <c r="T16" s="275">
        <v>672</v>
      </c>
      <c r="U16" s="151"/>
      <c r="V16" s="268">
        <f>SUM(M16:U16)</f>
        <v>11195</v>
      </c>
      <c r="W16" s="264"/>
      <c r="X16" s="264"/>
      <c r="Y16" s="264"/>
      <c r="Z16" s="264"/>
      <c r="AA16" s="264"/>
      <c r="AB16" s="264"/>
      <c r="AC16" s="264"/>
      <c r="AD16" s="264"/>
      <c r="AE16" s="264"/>
      <c r="AF16" s="260"/>
    </row>
    <row r="17" spans="1:32" ht="15.75" thickBot="1">
      <c r="A17" s="22"/>
      <c r="B17" s="23" t="s">
        <v>40</v>
      </c>
      <c r="C17" s="189">
        <f t="shared" ref="C17:V17" si="4">SUM(C16:C16)</f>
        <v>0</v>
      </c>
      <c r="D17" s="129">
        <f t="shared" si="4"/>
        <v>0</v>
      </c>
      <c r="E17" s="128">
        <f t="shared" si="4"/>
        <v>0</v>
      </c>
      <c r="F17" s="128">
        <f t="shared" si="4"/>
        <v>0</v>
      </c>
      <c r="G17" s="128">
        <f t="shared" si="4"/>
        <v>0</v>
      </c>
      <c r="H17" s="128">
        <f t="shared" si="4"/>
        <v>0</v>
      </c>
      <c r="I17" s="128">
        <f t="shared" si="4"/>
        <v>0</v>
      </c>
      <c r="J17" s="128">
        <f t="shared" si="4"/>
        <v>0</v>
      </c>
      <c r="K17" s="128">
        <f t="shared" si="4"/>
        <v>0</v>
      </c>
      <c r="L17" s="269">
        <f>SUM(L16:L16)</f>
        <v>0</v>
      </c>
      <c r="M17" s="128">
        <f t="shared" si="4"/>
        <v>672</v>
      </c>
      <c r="N17" s="128">
        <f t="shared" si="4"/>
        <v>0</v>
      </c>
      <c r="O17" s="128">
        <f t="shared" si="4"/>
        <v>9515</v>
      </c>
      <c r="P17" s="128">
        <f t="shared" si="4"/>
        <v>0</v>
      </c>
      <c r="Q17" s="128">
        <f t="shared" si="4"/>
        <v>0</v>
      </c>
      <c r="R17" s="128">
        <f t="shared" si="4"/>
        <v>0</v>
      </c>
      <c r="S17" s="128">
        <f t="shared" si="4"/>
        <v>336</v>
      </c>
      <c r="T17" s="128">
        <f t="shared" si="4"/>
        <v>672</v>
      </c>
      <c r="U17" s="128">
        <f t="shared" si="4"/>
        <v>0</v>
      </c>
      <c r="V17" s="261">
        <f t="shared" si="4"/>
        <v>11195</v>
      </c>
      <c r="W17" s="119"/>
      <c r="X17" s="119"/>
      <c r="Y17" s="119"/>
      <c r="Z17" s="119"/>
      <c r="AA17" s="119"/>
      <c r="AB17" s="119"/>
      <c r="AC17" s="119"/>
      <c r="AD17" s="119"/>
      <c r="AE17" s="119"/>
      <c r="AF17" s="267"/>
    </row>
    <row r="18" spans="1:32" ht="30.75" thickBot="1">
      <c r="A18" s="255" t="s">
        <v>22</v>
      </c>
      <c r="B18" s="126" t="s">
        <v>26</v>
      </c>
      <c r="C18" s="142"/>
      <c r="D18" s="194"/>
      <c r="E18" s="166"/>
      <c r="F18" s="148"/>
      <c r="G18" s="148"/>
      <c r="H18" s="148"/>
      <c r="I18" s="148"/>
      <c r="J18" s="148"/>
      <c r="K18" s="148"/>
      <c r="L18" s="268">
        <f>SUM(C18:K18)</f>
        <v>0</v>
      </c>
      <c r="M18" s="143"/>
      <c r="N18" s="143"/>
      <c r="O18" s="143"/>
      <c r="P18" s="143"/>
      <c r="Q18" s="143"/>
      <c r="R18" s="143"/>
      <c r="S18" s="143"/>
      <c r="T18" s="16">
        <v>331000</v>
      </c>
      <c r="U18" s="151"/>
      <c r="V18" s="268">
        <f>SUM(M18:U18)</f>
        <v>331000</v>
      </c>
      <c r="W18" s="264"/>
      <c r="X18" s="264"/>
      <c r="Y18" s="264"/>
      <c r="Z18" s="264"/>
      <c r="AA18" s="264"/>
      <c r="AB18" s="264"/>
      <c r="AC18" s="264"/>
      <c r="AD18" s="264"/>
      <c r="AE18" s="264"/>
      <c r="AF18" s="260"/>
    </row>
    <row r="19" spans="1:32" ht="15.75" thickBot="1">
      <c r="A19" s="25"/>
      <c r="B19" s="26" t="s">
        <v>41</v>
      </c>
      <c r="C19" s="189">
        <f t="shared" ref="C19:V19" si="5">SUM(C18:C18)</f>
        <v>0</v>
      </c>
      <c r="D19" s="191">
        <f t="shared" si="5"/>
        <v>0</v>
      </c>
      <c r="E19" s="129">
        <f t="shared" si="5"/>
        <v>0</v>
      </c>
      <c r="F19" s="129">
        <f t="shared" si="5"/>
        <v>0</v>
      </c>
      <c r="G19" s="129">
        <f t="shared" si="5"/>
        <v>0</v>
      </c>
      <c r="H19" s="129">
        <f t="shared" si="5"/>
        <v>0</v>
      </c>
      <c r="I19" s="129">
        <f t="shared" si="5"/>
        <v>0</v>
      </c>
      <c r="J19" s="129">
        <f t="shared" si="5"/>
        <v>0</v>
      </c>
      <c r="K19" s="129">
        <f>SUM(K18:K18)</f>
        <v>0</v>
      </c>
      <c r="L19" s="270">
        <f>SUM(L18:L18)</f>
        <v>0</v>
      </c>
      <c r="M19" s="189">
        <f t="shared" si="5"/>
        <v>0</v>
      </c>
      <c r="N19" s="189">
        <f t="shared" si="5"/>
        <v>0</v>
      </c>
      <c r="O19" s="189">
        <f t="shared" si="5"/>
        <v>0</v>
      </c>
      <c r="P19" s="189">
        <f t="shared" si="5"/>
        <v>0</v>
      </c>
      <c r="Q19" s="189">
        <f t="shared" si="5"/>
        <v>0</v>
      </c>
      <c r="R19" s="189">
        <f t="shared" si="5"/>
        <v>0</v>
      </c>
      <c r="S19" s="189">
        <f t="shared" si="5"/>
        <v>0</v>
      </c>
      <c r="T19" s="189">
        <f t="shared" si="5"/>
        <v>331000</v>
      </c>
      <c r="U19" s="189">
        <f t="shared" si="5"/>
        <v>0</v>
      </c>
      <c r="V19" s="267">
        <f t="shared" si="5"/>
        <v>331000</v>
      </c>
      <c r="W19" s="119"/>
      <c r="X19" s="119"/>
      <c r="Y19" s="119"/>
      <c r="Z19" s="119"/>
      <c r="AA19" s="119"/>
      <c r="AB19" s="119"/>
      <c r="AC19" s="119"/>
      <c r="AD19" s="119"/>
      <c r="AE19" s="119"/>
      <c r="AF19" s="267"/>
    </row>
    <row r="20" spans="1:32" ht="15.75" thickBot="1">
      <c r="B20" s="31" t="s">
        <v>39</v>
      </c>
      <c r="C20" s="189">
        <f t="shared" ref="C20:V20" si="6">SUM(C17,C19)</f>
        <v>0</v>
      </c>
      <c r="D20" s="189">
        <f t="shared" si="6"/>
        <v>0</v>
      </c>
      <c r="E20" s="189">
        <f t="shared" si="6"/>
        <v>0</v>
      </c>
      <c r="F20" s="189">
        <f t="shared" si="6"/>
        <v>0</v>
      </c>
      <c r="G20" s="189">
        <f t="shared" si="6"/>
        <v>0</v>
      </c>
      <c r="H20" s="189">
        <f t="shared" si="6"/>
        <v>0</v>
      </c>
      <c r="I20" s="189">
        <f t="shared" si="6"/>
        <v>0</v>
      </c>
      <c r="J20" s="189">
        <f t="shared" si="6"/>
        <v>0</v>
      </c>
      <c r="K20" s="189">
        <f t="shared" si="6"/>
        <v>0</v>
      </c>
      <c r="L20" s="271">
        <f t="shared" si="6"/>
        <v>0</v>
      </c>
      <c r="M20" s="189">
        <f t="shared" si="6"/>
        <v>672</v>
      </c>
      <c r="N20" s="189">
        <f t="shared" si="6"/>
        <v>0</v>
      </c>
      <c r="O20" s="189">
        <f t="shared" si="6"/>
        <v>9515</v>
      </c>
      <c r="P20" s="189">
        <f t="shared" si="6"/>
        <v>0</v>
      </c>
      <c r="Q20" s="189">
        <f t="shared" si="6"/>
        <v>0</v>
      </c>
      <c r="R20" s="189">
        <f t="shared" si="6"/>
        <v>0</v>
      </c>
      <c r="S20" s="189">
        <f t="shared" si="6"/>
        <v>336</v>
      </c>
      <c r="T20" s="189">
        <f t="shared" si="6"/>
        <v>331672</v>
      </c>
      <c r="U20" s="189">
        <f t="shared" si="6"/>
        <v>0</v>
      </c>
      <c r="V20" s="267">
        <f t="shared" si="6"/>
        <v>342195</v>
      </c>
      <c r="W20" s="119"/>
      <c r="X20" s="119"/>
      <c r="Y20" s="119"/>
      <c r="Z20" s="119"/>
      <c r="AA20" s="119"/>
      <c r="AB20" s="119"/>
      <c r="AC20" s="119"/>
      <c r="AD20" s="119"/>
      <c r="AE20" s="119"/>
      <c r="AF20" s="266"/>
    </row>
  </sheetData>
  <sheetProtection algorithmName="SHA-512" hashValue="u+gaoRjgmvbs/vWcwD3+5x51pp+1ifPe7XZpHDM1usconp4vltsQJFLNPHcNvdKOFufCE8+r/RRU4WN8o4xKEQ==" saltValue="Q42ioIkVszvn3Q7pgwalzQ==" spinCount="100000" sheet="1" formatCells="0" formatColumns="0" formatRows="0" insertColumns="0" insertRows="0" insertHyperlinks="0" deleteColumns="0" deleteRows="0" sort="0" autoFilter="0" pivotTables="0"/>
  <mergeCells count="4">
    <mergeCell ref="A4:A8"/>
    <mergeCell ref="W2:AF2"/>
    <mergeCell ref="M2:V2"/>
    <mergeCell ref="C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
  <sheetViews>
    <sheetView zoomScale="70" zoomScaleNormal="70" workbookViewId="0">
      <pane xSplit="1" ySplit="4" topLeftCell="B5" activePane="bottomRight" state="frozen"/>
      <selection pane="topRight" activeCell="C1" sqref="C1"/>
      <selection pane="bottomLeft" activeCell="A5" sqref="A5"/>
      <selection pane="bottomRight" activeCell="A5" sqref="A5"/>
    </sheetView>
  </sheetViews>
  <sheetFormatPr defaultColWidth="11.42578125" defaultRowHeight="15"/>
  <cols>
    <col min="1" max="1" width="25.5703125" customWidth="1"/>
    <col min="2" max="2" width="14.42578125" customWidth="1"/>
    <col min="4" max="4" width="13.85546875" customWidth="1"/>
    <col min="5" max="5" width="15.7109375" customWidth="1"/>
    <col min="8" max="8" width="14.85546875" customWidth="1"/>
    <col min="9" max="9" width="14.7109375" customWidth="1"/>
    <col min="10" max="10" width="13.7109375" customWidth="1"/>
    <col min="12" max="12" width="14.7109375" customWidth="1"/>
    <col min="14" max="14" width="19.42578125" customWidth="1"/>
    <col min="15" max="15" width="16.140625" customWidth="1"/>
    <col min="17" max="17" width="21.28515625" customWidth="1"/>
    <col min="18" max="18" width="15.5703125" customWidth="1"/>
    <col min="19" max="19" width="14.85546875" customWidth="1"/>
    <col min="20" max="20" width="14.7109375" customWidth="1"/>
    <col min="21" max="21" width="15.85546875" customWidth="1"/>
    <col min="22" max="22" width="16.140625" customWidth="1"/>
    <col min="24" max="24" width="17.28515625" customWidth="1"/>
    <col min="25" max="25" width="17.5703125" customWidth="1"/>
    <col min="28" max="28" width="17" customWidth="1"/>
    <col min="29" max="29" width="16.28515625" customWidth="1"/>
    <col min="30" max="30" width="14.28515625" customWidth="1"/>
    <col min="31" max="31" width="14.85546875" customWidth="1"/>
    <col min="32" max="32" width="16.140625" customWidth="1"/>
    <col min="34" max="34" width="14.42578125" customWidth="1"/>
    <col min="35" max="35" width="16.5703125" customWidth="1"/>
    <col min="38" max="38" width="15.7109375" customWidth="1"/>
    <col min="39" max="39" width="15.5703125" customWidth="1"/>
    <col min="40" max="40" width="14.28515625" customWidth="1"/>
    <col min="42" max="42" width="17" customWidth="1"/>
    <col min="44" max="45" width="17" customWidth="1"/>
    <col min="48" max="48" width="15.28515625" customWidth="1"/>
    <col min="49" max="49" width="16.28515625" customWidth="1"/>
    <col min="50" max="50" width="14.7109375" customWidth="1"/>
    <col min="51" max="51" width="16.140625" customWidth="1"/>
    <col min="52" max="52" width="15.5703125" customWidth="1"/>
    <col min="54" max="54" width="15.5703125" customWidth="1"/>
    <col min="55" max="55" width="16.28515625" customWidth="1"/>
    <col min="57" max="57" width="14.42578125" customWidth="1"/>
    <col min="59" max="59" width="16.42578125" customWidth="1"/>
    <col min="60" max="60" width="13.42578125" customWidth="1"/>
    <col min="61" max="61" width="12.85546875" customWidth="1"/>
    <col min="62" max="62" width="17" customWidth="1"/>
    <col min="64" max="64" width="15.5703125" customWidth="1"/>
    <col min="65" max="65" width="17.42578125" customWidth="1"/>
    <col min="67" max="67" width="15.5703125" customWidth="1"/>
    <col min="69" max="69" width="14.85546875" customWidth="1"/>
    <col min="70" max="70" width="14.42578125" customWidth="1"/>
    <col min="71" max="71" width="14.28515625" customWidth="1"/>
    <col min="72" max="72" width="14.7109375" customWidth="1"/>
  </cols>
  <sheetData>
    <row r="1" spans="1:72" ht="23.25">
      <c r="B1" s="16"/>
      <c r="C1" s="16"/>
      <c r="D1" s="16"/>
      <c r="E1" s="16"/>
      <c r="F1" s="16"/>
      <c r="G1" s="16"/>
      <c r="H1" s="16"/>
      <c r="I1" s="1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16"/>
      <c r="AM1" s="16"/>
      <c r="AN1" s="36"/>
      <c r="AO1" s="3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row>
    <row r="2" spans="1:72" ht="15.75" thickBo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2" ht="23.25" customHeight="1">
      <c r="A3" s="386"/>
      <c r="B3" s="388" t="s">
        <v>81</v>
      </c>
      <c r="C3" s="389"/>
      <c r="D3" s="389"/>
      <c r="E3" s="389"/>
      <c r="F3" s="389"/>
      <c r="G3" s="389"/>
      <c r="H3" s="389"/>
      <c r="I3" s="389"/>
      <c r="J3" s="389"/>
      <c r="K3" s="396" t="s">
        <v>82</v>
      </c>
      <c r="L3" s="388" t="s">
        <v>83</v>
      </c>
      <c r="M3" s="389"/>
      <c r="N3" s="389"/>
      <c r="O3" s="389"/>
      <c r="P3" s="389"/>
      <c r="Q3" s="389"/>
      <c r="R3" s="389"/>
      <c r="S3" s="389"/>
      <c r="T3" s="389"/>
      <c r="U3" s="354" t="s">
        <v>84</v>
      </c>
      <c r="V3" s="388" t="s">
        <v>85</v>
      </c>
      <c r="W3" s="389"/>
      <c r="X3" s="389"/>
      <c r="Y3" s="389"/>
      <c r="Z3" s="389"/>
      <c r="AA3" s="389"/>
      <c r="AB3" s="389"/>
      <c r="AC3" s="389"/>
      <c r="AD3" s="389"/>
      <c r="AE3" s="354" t="s">
        <v>86</v>
      </c>
      <c r="AF3" s="388" t="s">
        <v>87</v>
      </c>
      <c r="AG3" s="389"/>
      <c r="AH3" s="389"/>
      <c r="AI3" s="389"/>
      <c r="AJ3" s="389"/>
      <c r="AK3" s="389"/>
      <c r="AL3" s="389"/>
      <c r="AM3" s="389"/>
      <c r="AN3" s="389"/>
      <c r="AO3" s="354" t="s">
        <v>51</v>
      </c>
      <c r="AP3" s="388" t="s">
        <v>54</v>
      </c>
      <c r="AQ3" s="389"/>
      <c r="AR3" s="389"/>
      <c r="AS3" s="389"/>
      <c r="AT3" s="389"/>
      <c r="AU3" s="389"/>
      <c r="AV3" s="389"/>
      <c r="AW3" s="389"/>
      <c r="AX3" s="389"/>
      <c r="AY3" s="354" t="s">
        <v>55</v>
      </c>
      <c r="AZ3" s="393" t="s">
        <v>44</v>
      </c>
      <c r="BA3" s="394"/>
      <c r="BB3" s="394"/>
      <c r="BC3" s="394"/>
      <c r="BD3" s="394"/>
      <c r="BE3" s="394"/>
      <c r="BF3" s="394"/>
      <c r="BG3" s="394"/>
      <c r="BH3" s="395"/>
      <c r="BI3" s="390" t="s">
        <v>44</v>
      </c>
      <c r="BJ3" s="388" t="s">
        <v>45</v>
      </c>
      <c r="BK3" s="389"/>
      <c r="BL3" s="389"/>
      <c r="BM3" s="389"/>
      <c r="BN3" s="389"/>
      <c r="BO3" s="389"/>
      <c r="BP3" s="389"/>
      <c r="BQ3" s="389"/>
      <c r="BR3" s="389"/>
      <c r="BS3" s="390" t="s">
        <v>53</v>
      </c>
      <c r="BT3" s="359" t="s">
        <v>91</v>
      </c>
    </row>
    <row r="4" spans="1:72" ht="56.25" customHeight="1" thickBot="1">
      <c r="A4" s="387"/>
      <c r="B4" s="71" t="s">
        <v>47</v>
      </c>
      <c r="C4" s="72" t="s">
        <v>48</v>
      </c>
      <c r="D4" s="73" t="s">
        <v>49</v>
      </c>
      <c r="E4" s="73" t="s">
        <v>76</v>
      </c>
      <c r="F4" s="73" t="s">
        <v>56</v>
      </c>
      <c r="G4" s="73" t="s">
        <v>59</v>
      </c>
      <c r="H4" s="73" t="s">
        <v>57</v>
      </c>
      <c r="I4" s="73" t="s">
        <v>58</v>
      </c>
      <c r="J4" s="73" t="s">
        <v>50</v>
      </c>
      <c r="K4" s="397"/>
      <c r="L4" s="71" t="s">
        <v>47</v>
      </c>
      <c r="M4" s="72" t="s">
        <v>48</v>
      </c>
      <c r="N4" s="73" t="s">
        <v>49</v>
      </c>
      <c r="O4" s="73" t="s">
        <v>76</v>
      </c>
      <c r="P4" s="73" t="s">
        <v>56</v>
      </c>
      <c r="Q4" s="73" t="s">
        <v>59</v>
      </c>
      <c r="R4" s="73" t="s">
        <v>57</v>
      </c>
      <c r="S4" s="73" t="s">
        <v>58</v>
      </c>
      <c r="T4" s="73" t="s">
        <v>52</v>
      </c>
      <c r="U4" s="392"/>
      <c r="V4" s="71" t="s">
        <v>47</v>
      </c>
      <c r="W4" s="72" t="s">
        <v>48</v>
      </c>
      <c r="X4" s="73" t="s">
        <v>49</v>
      </c>
      <c r="Y4" s="73" t="s">
        <v>76</v>
      </c>
      <c r="Z4" s="73" t="s">
        <v>56</v>
      </c>
      <c r="AA4" s="73" t="s">
        <v>59</v>
      </c>
      <c r="AB4" s="73" t="s">
        <v>57</v>
      </c>
      <c r="AC4" s="73" t="s">
        <v>58</v>
      </c>
      <c r="AD4" s="73" t="s">
        <v>50</v>
      </c>
      <c r="AE4" s="392"/>
      <c r="AF4" s="71" t="s">
        <v>47</v>
      </c>
      <c r="AG4" s="72" t="s">
        <v>48</v>
      </c>
      <c r="AH4" s="73" t="s">
        <v>49</v>
      </c>
      <c r="AI4" s="73" t="s">
        <v>76</v>
      </c>
      <c r="AJ4" s="73" t="s">
        <v>56</v>
      </c>
      <c r="AK4" s="73" t="s">
        <v>59</v>
      </c>
      <c r="AL4" s="73" t="s">
        <v>57</v>
      </c>
      <c r="AM4" s="73" t="s">
        <v>58</v>
      </c>
      <c r="AN4" s="73" t="s">
        <v>50</v>
      </c>
      <c r="AO4" s="392"/>
      <c r="AP4" s="71" t="s">
        <v>47</v>
      </c>
      <c r="AQ4" s="72" t="s">
        <v>48</v>
      </c>
      <c r="AR4" s="73" t="s">
        <v>49</v>
      </c>
      <c r="AS4" s="73" t="s">
        <v>76</v>
      </c>
      <c r="AT4" s="73" t="s">
        <v>56</v>
      </c>
      <c r="AU4" s="73" t="s">
        <v>59</v>
      </c>
      <c r="AV4" s="73" t="s">
        <v>57</v>
      </c>
      <c r="AW4" s="73" t="s">
        <v>58</v>
      </c>
      <c r="AX4" s="73" t="s">
        <v>50</v>
      </c>
      <c r="AY4" s="392"/>
      <c r="AZ4" s="71" t="s">
        <v>47</v>
      </c>
      <c r="BA4" s="72" t="s">
        <v>48</v>
      </c>
      <c r="BB4" s="73" t="s">
        <v>49</v>
      </c>
      <c r="BC4" s="73" t="s">
        <v>76</v>
      </c>
      <c r="BD4" s="73" t="s">
        <v>56</v>
      </c>
      <c r="BE4" s="73" t="s">
        <v>57</v>
      </c>
      <c r="BF4" s="73" t="s">
        <v>59</v>
      </c>
      <c r="BG4" s="73" t="s">
        <v>58</v>
      </c>
      <c r="BH4" s="73" t="s">
        <v>50</v>
      </c>
      <c r="BI4" s="391"/>
      <c r="BJ4" s="71" t="s">
        <v>47</v>
      </c>
      <c r="BK4" s="72" t="s">
        <v>48</v>
      </c>
      <c r="BL4" s="73" t="s">
        <v>49</v>
      </c>
      <c r="BM4" s="73" t="s">
        <v>76</v>
      </c>
      <c r="BN4" s="73" t="s">
        <v>56</v>
      </c>
      <c r="BO4" s="73" t="s">
        <v>57</v>
      </c>
      <c r="BP4" s="73" t="s">
        <v>59</v>
      </c>
      <c r="BQ4" s="73" t="s">
        <v>58</v>
      </c>
      <c r="BR4" s="73" t="s">
        <v>50</v>
      </c>
      <c r="BS4" s="391"/>
      <c r="BT4" s="360"/>
    </row>
    <row r="5" spans="1:72" ht="26.25" customHeight="1" thickBot="1">
      <c r="A5" s="90" t="s">
        <v>37</v>
      </c>
      <c r="B5" s="67"/>
      <c r="C5" s="63"/>
      <c r="D5" s="63"/>
      <c r="E5" s="63"/>
      <c r="F5" s="63"/>
      <c r="G5" s="63"/>
      <c r="H5" s="63"/>
      <c r="I5" s="63"/>
      <c r="J5" s="63"/>
      <c r="K5" s="68">
        <f t="shared" ref="K5" si="0">SUM(B5:J5)</f>
        <v>0</v>
      </c>
      <c r="L5" s="67"/>
      <c r="M5" s="63"/>
      <c r="N5" s="63"/>
      <c r="O5" s="63"/>
      <c r="P5" s="63"/>
      <c r="Q5" s="63"/>
      <c r="R5" s="63"/>
      <c r="S5" s="63"/>
      <c r="T5" s="63"/>
      <c r="U5" s="69">
        <f>SUM(L5:T5)</f>
        <v>0</v>
      </c>
      <c r="V5" s="70"/>
      <c r="W5" s="70"/>
      <c r="X5" s="70"/>
      <c r="Y5" s="70"/>
      <c r="Z5" s="70"/>
      <c r="AA5" s="70"/>
      <c r="AB5" s="70"/>
      <c r="AC5" s="70"/>
      <c r="AD5" s="37"/>
      <c r="AE5" s="74">
        <f>SUM(V5:AD5)</f>
        <v>0</v>
      </c>
      <c r="AF5" s="87"/>
      <c r="AG5" s="88"/>
      <c r="AH5" s="88"/>
      <c r="AI5" s="88"/>
      <c r="AJ5" s="88"/>
      <c r="AK5" s="88"/>
      <c r="AL5" s="88"/>
      <c r="AM5" s="88"/>
      <c r="AN5" s="88"/>
      <c r="AO5" s="69">
        <f t="shared" ref="AO5" si="1">SUM(AF5:AN5)</f>
        <v>0</v>
      </c>
      <c r="AP5" s="67"/>
      <c r="AQ5" s="63"/>
      <c r="AR5" s="63"/>
      <c r="AS5" s="63"/>
      <c r="AT5" s="63"/>
      <c r="AU5" s="63"/>
      <c r="AV5" s="63"/>
      <c r="AW5" s="63"/>
      <c r="AX5" s="63"/>
      <c r="AY5" s="69">
        <f t="shared" ref="AY5" si="2">SUM(AP5:AX5)</f>
        <v>0</v>
      </c>
      <c r="AZ5" s="37">
        <f t="shared" ref="AZ5:BH6" si="3">SUM(AP5,AF5,V5,L5,B5)</f>
        <v>0</v>
      </c>
      <c r="BA5" s="37">
        <f t="shared" si="3"/>
        <v>0</v>
      </c>
      <c r="BB5" s="37">
        <f t="shared" si="3"/>
        <v>0</v>
      </c>
      <c r="BC5" s="37">
        <f t="shared" si="3"/>
        <v>0</v>
      </c>
      <c r="BD5" s="37">
        <f t="shared" si="3"/>
        <v>0</v>
      </c>
      <c r="BE5" s="37">
        <f t="shared" si="3"/>
        <v>0</v>
      </c>
      <c r="BF5" s="37">
        <f t="shared" si="3"/>
        <v>0</v>
      </c>
      <c r="BG5" s="37">
        <f t="shared" si="3"/>
        <v>0</v>
      </c>
      <c r="BH5" s="37">
        <f t="shared" si="3"/>
        <v>0</v>
      </c>
      <c r="BI5" s="74">
        <f>SUM(AZ5:BH5)</f>
        <v>0</v>
      </c>
      <c r="BJ5" s="70"/>
      <c r="BK5" s="70"/>
      <c r="BL5" s="70"/>
      <c r="BM5" s="70"/>
      <c r="BN5" s="70"/>
      <c r="BO5" s="70"/>
      <c r="BP5" s="86"/>
      <c r="BQ5" s="70"/>
      <c r="BR5" s="70"/>
      <c r="BS5" s="70">
        <f t="shared" ref="BS5" si="4">SUM(BJ5:BR5)</f>
        <v>0</v>
      </c>
      <c r="BT5" s="65" t="e">
        <f>BS5*100/BI5</f>
        <v>#DIV/0!</v>
      </c>
    </row>
    <row r="6" spans="1:72" ht="29.25" customHeight="1" thickBot="1">
      <c r="A6" s="89" t="s">
        <v>38</v>
      </c>
      <c r="B6" s="67"/>
      <c r="C6" s="63"/>
      <c r="D6" s="63"/>
      <c r="E6" s="63"/>
      <c r="F6" s="63"/>
      <c r="G6" s="63"/>
      <c r="H6" s="63"/>
      <c r="I6" s="63"/>
      <c r="J6" s="63"/>
      <c r="K6" s="68">
        <f t="shared" ref="K6" si="5">SUM(B6:J6)</f>
        <v>0</v>
      </c>
      <c r="L6" s="67"/>
      <c r="M6" s="63"/>
      <c r="N6" s="63"/>
      <c r="O6" s="63"/>
      <c r="P6" s="63"/>
      <c r="Q6" s="63"/>
      <c r="R6" s="63"/>
      <c r="S6" s="63"/>
      <c r="T6" s="63"/>
      <c r="U6" s="69">
        <f>SUM(L6:T6)</f>
        <v>0</v>
      </c>
      <c r="V6" s="70"/>
      <c r="W6" s="70"/>
      <c r="X6" s="70"/>
      <c r="Y6" s="70"/>
      <c r="Z6" s="70"/>
      <c r="AA6" s="70"/>
      <c r="AB6" s="70"/>
      <c r="AC6" s="70"/>
      <c r="AD6" s="37"/>
      <c r="AE6" s="74">
        <f>SUM(V6:AD6)</f>
        <v>0</v>
      </c>
      <c r="AF6" s="67"/>
      <c r="AG6" s="63"/>
      <c r="AH6" s="63"/>
      <c r="AI6" s="63"/>
      <c r="AJ6" s="63"/>
      <c r="AK6" s="63"/>
      <c r="AL6" s="63"/>
      <c r="AM6" s="63"/>
      <c r="AN6" s="63"/>
      <c r="AO6" s="69">
        <f t="shared" ref="AO6" si="6">SUM(AF6:AN6)</f>
        <v>0</v>
      </c>
      <c r="AP6" s="67"/>
      <c r="AQ6" s="63"/>
      <c r="AR6" s="63"/>
      <c r="AS6" s="63"/>
      <c r="AT6" s="63"/>
      <c r="AU6" s="63"/>
      <c r="AV6" s="63"/>
      <c r="AW6" s="63"/>
      <c r="AX6" s="63"/>
      <c r="AY6" s="69">
        <f t="shared" ref="AY6" si="7">SUM(AP6:AX6)</f>
        <v>0</v>
      </c>
      <c r="AZ6" s="37">
        <f t="shared" si="3"/>
        <v>0</v>
      </c>
      <c r="BA6" s="37">
        <f t="shared" si="3"/>
        <v>0</v>
      </c>
      <c r="BB6" s="37">
        <f t="shared" si="3"/>
        <v>0</v>
      </c>
      <c r="BC6" s="37">
        <f t="shared" si="3"/>
        <v>0</v>
      </c>
      <c r="BD6" s="37">
        <f t="shared" si="3"/>
        <v>0</v>
      </c>
      <c r="BE6" s="37">
        <f t="shared" si="3"/>
        <v>0</v>
      </c>
      <c r="BF6" s="37">
        <f t="shared" si="3"/>
        <v>0</v>
      </c>
      <c r="BG6" s="37">
        <f t="shared" si="3"/>
        <v>0</v>
      </c>
      <c r="BH6" s="37">
        <f t="shared" si="3"/>
        <v>0</v>
      </c>
      <c r="BI6" s="74">
        <f>SUM(AZ6:BH6)</f>
        <v>0</v>
      </c>
      <c r="BJ6" s="70"/>
      <c r="BK6" s="70"/>
      <c r="BL6" s="70"/>
      <c r="BM6" s="70"/>
      <c r="BN6" s="70"/>
      <c r="BO6" s="70"/>
      <c r="BP6" s="86"/>
      <c r="BQ6" s="70"/>
      <c r="BR6" s="70"/>
      <c r="BS6" s="70">
        <f t="shared" ref="BS6" si="8">SUM(BJ6:BR6)</f>
        <v>0</v>
      </c>
      <c r="BT6" s="65" t="e">
        <f>BS6*100/BI6</f>
        <v>#DIV/0!</v>
      </c>
    </row>
  </sheetData>
  <sheetProtection algorithmName="SHA-512" hashValue="lTQYFKOp4iggbefdavOrGRCUVj0lGR5qsv0Gxs8kHhYf4NqfryJCVXJqFAJhOIxoyjzypZOAh9iFrTw5CpPyBg==" saltValue="Ml/1AXc6xOr/NRRs2TEXiQ==" spinCount="100000" sheet="1" formatCells="0" formatColumns="0" formatRows="0" insertColumns="0" insertRows="0" insertHyperlinks="0" deleteColumns="0" deleteRows="0" sort="0" autoFilter="0" pivotTables="0"/>
  <mergeCells count="16">
    <mergeCell ref="A3:A4"/>
    <mergeCell ref="BJ3:BR3"/>
    <mergeCell ref="BS3:BS4"/>
    <mergeCell ref="BT3:BT4"/>
    <mergeCell ref="AO3:AO4"/>
    <mergeCell ref="AP3:AX3"/>
    <mergeCell ref="AY3:AY4"/>
    <mergeCell ref="AZ3:BH3"/>
    <mergeCell ref="BI3:BI4"/>
    <mergeCell ref="L3:T3"/>
    <mergeCell ref="U3:U4"/>
    <mergeCell ref="V3:AD3"/>
    <mergeCell ref="AE3:AE4"/>
    <mergeCell ref="AF3:AN3"/>
    <mergeCell ref="B3:J3"/>
    <mergeCell ref="K3: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H11" sqref="H11"/>
    </sheetView>
  </sheetViews>
  <sheetFormatPr defaultColWidth="9.140625" defaultRowHeight="15"/>
  <cols>
    <col min="1" max="1" width="28.5703125" style="5" customWidth="1"/>
    <col min="2" max="2" width="11.85546875" style="5" customWidth="1"/>
    <col min="3" max="3" width="9.140625" style="5"/>
    <col min="4" max="4" width="23.140625" style="5" customWidth="1"/>
    <col min="5" max="5" width="11.42578125" style="5" customWidth="1"/>
    <col min="6" max="6" width="9.140625" style="5"/>
    <col min="7" max="7" width="19.85546875" style="5" customWidth="1"/>
    <col min="8" max="8" width="12.7109375" style="5" customWidth="1"/>
    <col min="9" max="15" width="9.140625" style="5"/>
    <col min="16" max="16" width="6.140625" style="5" customWidth="1"/>
    <col min="17" max="16384" width="9.140625" style="5"/>
  </cols>
  <sheetData>
    <row r="1" spans="1:14" ht="23.25">
      <c r="A1" s="4" t="s">
        <v>0</v>
      </c>
      <c r="B1" s="4"/>
      <c r="C1" s="4"/>
      <c r="D1" s="4"/>
      <c r="E1" s="4"/>
      <c r="F1" s="4"/>
      <c r="G1" s="4"/>
      <c r="H1" s="4"/>
    </row>
    <row r="2" spans="1:14" ht="15.75" thickBot="1"/>
    <row r="3" spans="1:14">
      <c r="A3" s="6" t="s">
        <v>21</v>
      </c>
      <c r="B3" s="7" t="s">
        <v>32</v>
      </c>
      <c r="D3" s="7" t="s">
        <v>22</v>
      </c>
      <c r="E3" s="7" t="s">
        <v>32</v>
      </c>
      <c r="G3" s="7" t="s">
        <v>31</v>
      </c>
      <c r="H3" s="7" t="s">
        <v>32</v>
      </c>
      <c r="J3" s="304" t="s">
        <v>36</v>
      </c>
      <c r="K3" s="305"/>
      <c r="L3" s="305"/>
      <c r="M3" s="305"/>
      <c r="N3" s="306"/>
    </row>
    <row r="4" spans="1:14" ht="30.75" thickBot="1">
      <c r="A4" s="1" t="s">
        <v>1</v>
      </c>
      <c r="B4" s="8">
        <v>1</v>
      </c>
      <c r="D4" s="1" t="s">
        <v>23</v>
      </c>
      <c r="E4" s="8">
        <v>1</v>
      </c>
      <c r="G4" s="2" t="s">
        <v>33</v>
      </c>
      <c r="H4" s="8">
        <v>0</v>
      </c>
      <c r="J4" s="398">
        <f>SUM(B22,E13,H7)</f>
        <v>20</v>
      </c>
      <c r="K4" s="399"/>
      <c r="L4" s="399"/>
      <c r="M4" s="399"/>
      <c r="N4" s="400"/>
    </row>
    <row r="5" spans="1:14" ht="44.25" customHeight="1">
      <c r="A5" s="1" t="s">
        <v>2</v>
      </c>
      <c r="B5" s="8">
        <v>1</v>
      </c>
      <c r="D5" s="1" t="s">
        <v>24</v>
      </c>
      <c r="E5" s="8">
        <v>0</v>
      </c>
      <c r="G5" s="2" t="s">
        <v>34</v>
      </c>
      <c r="H5" s="8">
        <v>0</v>
      </c>
    </row>
    <row r="6" spans="1:14" ht="75.75" thickBot="1">
      <c r="A6" s="1" t="s">
        <v>3</v>
      </c>
      <c r="B6" s="8">
        <v>1</v>
      </c>
      <c r="D6" s="2" t="s">
        <v>25</v>
      </c>
      <c r="E6" s="8">
        <v>0</v>
      </c>
      <c r="G6" s="1" t="s">
        <v>35</v>
      </c>
      <c r="H6" s="9">
        <v>1</v>
      </c>
    </row>
    <row r="7" spans="1:14" ht="39.75" customHeight="1" thickBot="1">
      <c r="A7" s="2" t="s">
        <v>4</v>
      </c>
      <c r="B7" s="8">
        <v>0</v>
      </c>
      <c r="D7" s="2" t="s">
        <v>26</v>
      </c>
      <c r="E7" s="8">
        <v>1</v>
      </c>
      <c r="H7" s="10">
        <f>SUM(H4:H6)</f>
        <v>1</v>
      </c>
    </row>
    <row r="8" spans="1:14">
      <c r="A8" s="2" t="s">
        <v>5</v>
      </c>
      <c r="B8" s="8">
        <v>1</v>
      </c>
      <c r="D8" s="1" t="s">
        <v>27</v>
      </c>
      <c r="E8" s="8">
        <v>0</v>
      </c>
    </row>
    <row r="9" spans="1:14">
      <c r="A9" s="1" t="s">
        <v>6</v>
      </c>
      <c r="B9" s="8">
        <v>1</v>
      </c>
      <c r="D9" s="1" t="s">
        <v>28</v>
      </c>
      <c r="E9" s="8">
        <v>1</v>
      </c>
    </row>
    <row r="10" spans="1:14">
      <c r="A10" s="1" t="s">
        <v>8</v>
      </c>
      <c r="B10" s="8">
        <v>0</v>
      </c>
      <c r="D10" s="1" t="s">
        <v>29</v>
      </c>
      <c r="E10" s="8">
        <v>1</v>
      </c>
    </row>
    <row r="11" spans="1:14" ht="60">
      <c r="A11" s="2" t="s">
        <v>9</v>
      </c>
      <c r="B11" s="8">
        <v>0</v>
      </c>
      <c r="D11" s="3" t="s">
        <v>30</v>
      </c>
      <c r="E11" s="9">
        <v>0</v>
      </c>
    </row>
    <row r="12" spans="1:14" ht="30.75" thickBot="1">
      <c r="A12" s="2" t="s">
        <v>10</v>
      </c>
      <c r="B12" s="8">
        <v>1</v>
      </c>
      <c r="D12" s="309" t="s">
        <v>20</v>
      </c>
      <c r="E12" s="307">
        <v>1</v>
      </c>
    </row>
    <row r="13" spans="1:14" ht="30.75" thickBot="1">
      <c r="A13" s="2" t="s">
        <v>11</v>
      </c>
      <c r="B13" s="8">
        <v>0</v>
      </c>
      <c r="E13" s="10">
        <f>SUM(E4:E12)</f>
        <v>5</v>
      </c>
    </row>
    <row r="14" spans="1:14">
      <c r="A14" s="1" t="s">
        <v>12</v>
      </c>
      <c r="B14" s="8">
        <v>1</v>
      </c>
    </row>
    <row r="15" spans="1:14">
      <c r="A15" s="1" t="s">
        <v>13</v>
      </c>
      <c r="B15" s="8">
        <v>1</v>
      </c>
    </row>
    <row r="16" spans="1:14">
      <c r="A16" s="1" t="s">
        <v>14</v>
      </c>
      <c r="B16" s="8">
        <v>1</v>
      </c>
    </row>
    <row r="17" spans="1:2">
      <c r="A17" s="1" t="s">
        <v>15</v>
      </c>
      <c r="B17" s="8">
        <v>1</v>
      </c>
    </row>
    <row r="18" spans="1:2" ht="45">
      <c r="A18" s="2" t="s">
        <v>16</v>
      </c>
      <c r="B18" s="8">
        <v>1</v>
      </c>
    </row>
    <row r="19" spans="1:2">
      <c r="A19" s="2" t="s">
        <v>17</v>
      </c>
      <c r="B19" s="8">
        <v>1</v>
      </c>
    </row>
    <row r="20" spans="1:2">
      <c r="A20" s="1" t="s">
        <v>18</v>
      </c>
      <c r="B20" s="8">
        <v>1</v>
      </c>
    </row>
    <row r="21" spans="1:2" ht="15.75" thickBot="1">
      <c r="A21" s="1" t="s">
        <v>19</v>
      </c>
      <c r="B21" s="8">
        <v>1</v>
      </c>
    </row>
    <row r="22" spans="1:2" ht="15.75" thickBot="1">
      <c r="A22" s="302"/>
      <c r="B22" s="310">
        <f>SUM(B3:B21)</f>
        <v>14</v>
      </c>
    </row>
    <row r="23" spans="1:2">
      <c r="A23" s="303"/>
      <c r="B23" s="303"/>
    </row>
    <row r="24" spans="1:2">
      <c r="A24" s="308"/>
      <c r="B24" s="308"/>
    </row>
  </sheetData>
  <sheetProtection algorithmName="SHA-512" hashValue="59/sRUKMoYaNSyc69LhhnE5rVk9QpADJmQN35ExfPOVmZAWFQ26gu9/68OqhbY5xxdI95iW6xPDGAesMnFJRJA==" saltValue="spZnVLNovJ20JdAcSva9ow==" spinCount="100000" sheet="1" formatCells="0" formatColumns="0" formatRows="0" insertColumns="0" insertRows="0" insertHyperlinks="0" deleteColumns="0" deleteRows="0" sort="0" autoFilter="0" pivotTables="0"/>
  <mergeCells count="1">
    <mergeCell ref="J4:N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workbookViewId="0">
      <selection activeCell="T4" sqref="T4"/>
    </sheetView>
  </sheetViews>
  <sheetFormatPr defaultColWidth="9.140625" defaultRowHeight="15"/>
  <cols>
    <col min="1" max="1" width="28.5703125" style="5" customWidth="1"/>
    <col min="2" max="4" width="20.42578125" style="5" customWidth="1"/>
    <col min="5" max="5" width="9.140625" style="5"/>
    <col min="6" max="8" width="23.140625" style="5" customWidth="1"/>
    <col min="9" max="9" width="23.28515625" style="5" customWidth="1"/>
    <col min="10" max="10" width="9.140625" style="5"/>
    <col min="11" max="13" width="19.85546875" style="5" customWidth="1"/>
    <col min="14" max="14" width="21" style="5" customWidth="1"/>
    <col min="15" max="16" width="9.140625" style="5"/>
    <col min="17" max="17" width="17.7109375" style="5" customWidth="1"/>
    <col min="18" max="18" width="20.7109375" style="5" customWidth="1"/>
    <col min="19" max="19" width="22.28515625" style="5" customWidth="1"/>
    <col min="20" max="20" width="21.140625" style="5" customWidth="1"/>
    <col min="21" max="21" width="6.140625" style="5" customWidth="1"/>
    <col min="22" max="16384" width="9.140625" style="5"/>
  </cols>
  <sheetData>
    <row r="1" spans="1:22" ht="23.25">
      <c r="A1" s="4" t="s">
        <v>60</v>
      </c>
      <c r="B1" s="4"/>
      <c r="C1" s="4"/>
      <c r="D1" s="4"/>
      <c r="E1" s="4"/>
      <c r="F1" s="4"/>
      <c r="G1" s="4"/>
      <c r="H1" s="4"/>
      <c r="I1" s="4"/>
      <c r="J1" s="4"/>
      <c r="K1" s="4"/>
      <c r="L1" s="4"/>
      <c r="M1" s="4"/>
      <c r="N1" s="4"/>
    </row>
    <row r="3" spans="1:22" ht="37.5" customHeight="1">
      <c r="A3" s="6" t="s">
        <v>21</v>
      </c>
      <c r="B3" s="39" t="s">
        <v>61</v>
      </c>
      <c r="C3" s="39" t="s">
        <v>62</v>
      </c>
      <c r="D3" s="39" t="s">
        <v>63</v>
      </c>
      <c r="F3" s="7" t="s">
        <v>22</v>
      </c>
      <c r="G3" s="39" t="s">
        <v>61</v>
      </c>
      <c r="H3" s="39" t="s">
        <v>62</v>
      </c>
      <c r="I3" s="39" t="s">
        <v>63</v>
      </c>
      <c r="K3" s="46" t="s">
        <v>31</v>
      </c>
      <c r="L3" s="39" t="s">
        <v>61</v>
      </c>
      <c r="M3" s="39" t="s">
        <v>62</v>
      </c>
      <c r="N3" s="39" t="s">
        <v>63</v>
      </c>
      <c r="P3" s="49" t="s">
        <v>39</v>
      </c>
      <c r="Q3" s="48" t="s">
        <v>61</v>
      </c>
      <c r="R3" s="48" t="s">
        <v>62</v>
      </c>
      <c r="S3" s="48" t="s">
        <v>63</v>
      </c>
      <c r="T3" s="48" t="s">
        <v>78</v>
      </c>
      <c r="U3" s="47"/>
      <c r="V3" s="47"/>
    </row>
    <row r="4" spans="1:22" ht="30">
      <c r="A4" s="1" t="s">
        <v>1</v>
      </c>
      <c r="B4" s="1"/>
      <c r="C4" s="1">
        <v>1</v>
      </c>
      <c r="D4" s="1"/>
      <c r="F4" s="43" t="s">
        <v>23</v>
      </c>
      <c r="G4" s="1"/>
      <c r="H4" s="1"/>
      <c r="I4" s="41">
        <v>1</v>
      </c>
      <c r="K4" s="44" t="s">
        <v>33</v>
      </c>
      <c r="L4" s="2"/>
      <c r="M4" s="2"/>
      <c r="N4" s="8"/>
      <c r="P4"/>
      <c r="Q4" s="50">
        <f>SUM(L7,G13,B22)</f>
        <v>0</v>
      </c>
      <c r="R4" s="50">
        <f>SUM(M7,H13,C22)</f>
        <v>12</v>
      </c>
      <c r="S4" s="50">
        <f>SUM(N7,I13,D22)</f>
        <v>12</v>
      </c>
      <c r="T4" s="50">
        <f>29-R4-S4</f>
        <v>5</v>
      </c>
    </row>
    <row r="5" spans="1:22" ht="44.25" customHeight="1">
      <c r="A5" s="1" t="s">
        <v>2</v>
      </c>
      <c r="B5" s="1"/>
      <c r="C5" s="1">
        <v>1</v>
      </c>
      <c r="D5" s="1"/>
      <c r="F5" s="43" t="s">
        <v>24</v>
      </c>
      <c r="G5" s="1"/>
      <c r="H5" s="1"/>
      <c r="I5" s="1"/>
      <c r="K5" s="44" t="s">
        <v>34</v>
      </c>
      <c r="L5" s="2"/>
      <c r="M5" s="2"/>
      <c r="N5" s="8"/>
      <c r="P5"/>
      <c r="Q5"/>
      <c r="R5"/>
      <c r="S5"/>
    </row>
    <row r="6" spans="1:22" ht="75">
      <c r="A6" s="1" t="s">
        <v>3</v>
      </c>
      <c r="B6" s="1"/>
      <c r="C6" s="1"/>
      <c r="D6" s="40">
        <v>1</v>
      </c>
      <c r="F6" s="44" t="s">
        <v>25</v>
      </c>
      <c r="G6" s="1"/>
      <c r="H6" s="1"/>
      <c r="I6" s="1"/>
      <c r="K6" s="43" t="s">
        <v>35</v>
      </c>
      <c r="L6" s="1"/>
      <c r="M6" s="1">
        <v>1</v>
      </c>
      <c r="N6" s="8"/>
      <c r="P6"/>
      <c r="Q6"/>
      <c r="R6"/>
      <c r="S6"/>
    </row>
    <row r="7" spans="1:22" ht="39.75" customHeight="1">
      <c r="A7" s="2" t="s">
        <v>4</v>
      </c>
      <c r="B7" s="1"/>
      <c r="C7" s="1">
        <v>1</v>
      </c>
      <c r="D7" s="1"/>
      <c r="F7" s="44" t="s">
        <v>26</v>
      </c>
      <c r="G7" s="1"/>
      <c r="H7" s="1"/>
      <c r="I7" s="1">
        <v>1</v>
      </c>
      <c r="L7" s="8">
        <f>SUM(L4:L6)</f>
        <v>0</v>
      </c>
      <c r="M7" s="8">
        <f>SUM(M4:M6)</f>
        <v>1</v>
      </c>
      <c r="N7" s="8">
        <f>SUM(N4:N6)</f>
        <v>0</v>
      </c>
    </row>
    <row r="8" spans="1:22" ht="15.75">
      <c r="A8" s="2" t="s">
        <v>5</v>
      </c>
      <c r="B8" s="1"/>
      <c r="C8" s="1">
        <v>1</v>
      </c>
      <c r="D8" s="1"/>
      <c r="F8" s="43" t="s">
        <v>27</v>
      </c>
      <c r="G8" s="1"/>
      <c r="H8" s="1"/>
      <c r="I8" s="41"/>
    </row>
    <row r="9" spans="1:22" ht="15.75">
      <c r="A9" s="1" t="s">
        <v>6</v>
      </c>
      <c r="B9" s="1"/>
      <c r="C9" s="1"/>
      <c r="D9" s="1">
        <v>1</v>
      </c>
      <c r="F9" s="43" t="s">
        <v>28</v>
      </c>
      <c r="G9" s="1"/>
      <c r="H9" s="1">
        <v>1</v>
      </c>
      <c r="I9" s="41"/>
    </row>
    <row r="10" spans="1:22" ht="15.75">
      <c r="A10" s="1" t="s">
        <v>7</v>
      </c>
      <c r="B10" s="1"/>
      <c r="C10" s="1"/>
      <c r="D10" s="40"/>
      <c r="F10" s="43" t="s">
        <v>29</v>
      </c>
      <c r="G10" s="1"/>
      <c r="H10" s="1">
        <v>1</v>
      </c>
      <c r="I10" s="41"/>
    </row>
    <row r="11" spans="1:22" ht="60">
      <c r="A11" s="2" t="s">
        <v>9</v>
      </c>
      <c r="B11" s="1"/>
      <c r="C11" s="1">
        <v>1</v>
      </c>
      <c r="D11" s="1"/>
      <c r="F11" s="45" t="s">
        <v>30</v>
      </c>
      <c r="G11" s="42"/>
      <c r="H11" s="42"/>
      <c r="I11" s="42">
        <v>1</v>
      </c>
    </row>
    <row r="12" spans="1:22" ht="30">
      <c r="A12" s="2" t="s">
        <v>10</v>
      </c>
      <c r="B12" s="1"/>
      <c r="C12" s="1"/>
      <c r="D12" s="1">
        <v>1</v>
      </c>
      <c r="F12" s="2" t="s">
        <v>20</v>
      </c>
      <c r="G12" s="1"/>
      <c r="H12" s="1"/>
      <c r="I12" s="1">
        <v>1</v>
      </c>
    </row>
    <row r="13" spans="1:22" ht="30">
      <c r="A13" s="2" t="s">
        <v>11</v>
      </c>
      <c r="B13" s="1"/>
      <c r="C13" s="1"/>
      <c r="D13" s="1">
        <v>1</v>
      </c>
      <c r="G13" s="8">
        <f>SUM(G4:G12)</f>
        <v>0</v>
      </c>
      <c r="H13" s="8">
        <f>SUM(H4:H12)</f>
        <v>2</v>
      </c>
      <c r="I13" s="8">
        <f>SUM(I4:I12)</f>
        <v>4</v>
      </c>
    </row>
    <row r="14" spans="1:22">
      <c r="A14" s="1" t="s">
        <v>12</v>
      </c>
      <c r="B14" s="1"/>
      <c r="C14" s="1"/>
      <c r="D14" s="1">
        <v>1</v>
      </c>
    </row>
    <row r="15" spans="1:22">
      <c r="A15" s="1" t="s">
        <v>13</v>
      </c>
      <c r="B15" s="1"/>
      <c r="C15" s="1"/>
      <c r="D15" s="1">
        <v>1</v>
      </c>
    </row>
    <row r="16" spans="1:22" ht="15.75">
      <c r="A16" s="1" t="s">
        <v>14</v>
      </c>
      <c r="B16" s="1"/>
      <c r="C16" s="1">
        <v>1</v>
      </c>
      <c r="D16" s="41"/>
    </row>
    <row r="17" spans="1:4" ht="15.75">
      <c r="A17" s="1" t="s">
        <v>15</v>
      </c>
      <c r="B17" s="1"/>
      <c r="C17" s="1"/>
      <c r="D17" s="41">
        <v>1</v>
      </c>
    </row>
    <row r="18" spans="1:4" ht="45">
      <c r="A18" s="2" t="s">
        <v>16</v>
      </c>
      <c r="B18" s="1"/>
      <c r="C18" s="1"/>
      <c r="D18" s="1">
        <v>1</v>
      </c>
    </row>
    <row r="19" spans="1:4">
      <c r="A19" s="2" t="s">
        <v>17</v>
      </c>
      <c r="B19" s="1"/>
      <c r="C19" s="1">
        <v>1</v>
      </c>
      <c r="D19" s="1"/>
    </row>
    <row r="20" spans="1:4" ht="15.75">
      <c r="A20" s="1" t="s">
        <v>18</v>
      </c>
      <c r="B20" s="1"/>
      <c r="C20" s="1">
        <v>1</v>
      </c>
      <c r="D20" s="41"/>
    </row>
    <row r="21" spans="1:4" ht="15.75">
      <c r="A21" s="1" t="s">
        <v>19</v>
      </c>
      <c r="B21" s="1"/>
      <c r="C21" s="1">
        <v>1</v>
      </c>
      <c r="D21" s="41"/>
    </row>
    <row r="22" spans="1:4">
      <c r="B22" s="8">
        <f>SUM(B4:B21)</f>
        <v>0</v>
      </c>
      <c r="C22" s="8">
        <f>SUM(C4:C21)</f>
        <v>9</v>
      </c>
      <c r="D22" s="8">
        <f>SUM(D4:D21)</f>
        <v>8</v>
      </c>
    </row>
  </sheetData>
  <sheetProtection algorithmName="SHA-512" hashValue="7nhiLRAFemBNZ2ayL7DfHuJgAj7rxP982TkvoDb2fdWjX+KBbJhTYWM9J/sNF2zlWe2azMptVBcsnXaevzfoiw==" saltValue="mRtyMmnQLbQUwuxxYW8kR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tabSelected="1" workbookViewId="0">
      <selection activeCell="A10" sqref="A10"/>
    </sheetView>
  </sheetViews>
  <sheetFormatPr defaultColWidth="9.140625" defaultRowHeight="15"/>
  <cols>
    <col min="1" max="1" width="36.140625" style="5" customWidth="1"/>
    <col min="2" max="5" width="20.42578125" style="5" customWidth="1"/>
    <col min="6" max="6" width="22.140625" style="5" customWidth="1"/>
    <col min="7" max="10" width="23.140625" style="5" customWidth="1"/>
    <col min="11" max="11" width="23.28515625" style="5" customWidth="1"/>
    <col min="12" max="13" width="9.140625" style="5"/>
    <col min="14" max="14" width="17.7109375" style="5" customWidth="1"/>
    <col min="15" max="15" width="20.7109375" style="5" customWidth="1"/>
    <col min="16" max="16" width="22.28515625" style="5" customWidth="1"/>
    <col min="17" max="17" width="9.140625" style="5"/>
    <col min="18" max="18" width="6.140625" style="5" customWidth="1"/>
    <col min="19" max="16384" width="9.140625" style="5"/>
  </cols>
  <sheetData>
    <row r="1" spans="1:19" ht="23.25">
      <c r="A1" s="51" t="s">
        <v>64</v>
      </c>
      <c r="B1" s="4"/>
      <c r="C1" s="4"/>
      <c r="D1" s="4"/>
      <c r="E1" s="4"/>
      <c r="F1" s="4"/>
      <c r="G1" s="4"/>
      <c r="H1" s="4"/>
      <c r="I1" s="4"/>
      <c r="J1" s="4"/>
      <c r="K1" s="4"/>
      <c r="L1" s="4"/>
    </row>
    <row r="3" spans="1:19" ht="37.5" customHeight="1">
      <c r="A3" s="55" t="s">
        <v>21</v>
      </c>
      <c r="B3" s="56" t="s">
        <v>66</v>
      </c>
      <c r="C3" s="56" t="s">
        <v>67</v>
      </c>
      <c r="D3" s="56" t="s">
        <v>79</v>
      </c>
      <c r="E3" s="56" t="s">
        <v>65</v>
      </c>
      <c r="F3" s="57"/>
      <c r="G3" s="58" t="s">
        <v>22</v>
      </c>
      <c r="H3" s="56" t="s">
        <v>66</v>
      </c>
      <c r="I3" s="56" t="s">
        <v>67</v>
      </c>
      <c r="J3" s="56" t="s">
        <v>79</v>
      </c>
      <c r="K3" s="56" t="s">
        <v>65</v>
      </c>
      <c r="M3" s="49" t="s">
        <v>39</v>
      </c>
      <c r="N3" s="39" t="s">
        <v>66</v>
      </c>
      <c r="O3" s="39" t="s">
        <v>67</v>
      </c>
      <c r="P3" s="39" t="s">
        <v>79</v>
      </c>
      <c r="Q3" s="47"/>
      <c r="R3" s="47"/>
      <c r="S3" s="47"/>
    </row>
    <row r="4" spans="1:19" ht="15.75">
      <c r="A4" s="1" t="s">
        <v>1</v>
      </c>
      <c r="B4" s="1"/>
      <c r="C4" s="1">
        <v>1</v>
      </c>
      <c r="D4" s="1"/>
      <c r="E4" s="1"/>
      <c r="F4" s="57"/>
      <c r="G4" s="43" t="s">
        <v>23</v>
      </c>
      <c r="H4" s="41">
        <v>1</v>
      </c>
      <c r="I4" s="1"/>
      <c r="J4" s="1"/>
      <c r="K4" s="53"/>
      <c r="M4"/>
      <c r="N4" s="50">
        <f>SUM(H12,B23)</f>
        <v>13</v>
      </c>
      <c r="O4" s="50">
        <f>SUM(I12,C23)</f>
        <v>6</v>
      </c>
      <c r="P4" s="50">
        <f>D23+J12</f>
        <v>3</v>
      </c>
    </row>
    <row r="5" spans="1:19" ht="29.25" customHeight="1">
      <c r="A5" s="1" t="s">
        <v>2</v>
      </c>
      <c r="B5" s="1"/>
      <c r="C5" s="1">
        <v>1</v>
      </c>
      <c r="D5" s="1"/>
      <c r="E5" s="1" t="s">
        <v>68</v>
      </c>
      <c r="F5" s="57"/>
      <c r="G5" s="43" t="s">
        <v>24</v>
      </c>
      <c r="H5" s="1">
        <v>1</v>
      </c>
      <c r="I5" s="1"/>
      <c r="J5" s="1"/>
      <c r="K5" s="1"/>
      <c r="M5"/>
      <c r="N5"/>
      <c r="O5"/>
      <c r="P5"/>
    </row>
    <row r="6" spans="1:19" ht="75" customHeight="1">
      <c r="A6" s="1" t="s">
        <v>3</v>
      </c>
      <c r="B6" s="40">
        <v>1</v>
      </c>
      <c r="C6" s="1"/>
      <c r="D6" s="1"/>
      <c r="E6" s="1"/>
      <c r="F6" s="57"/>
      <c r="G6" s="59" t="s">
        <v>25</v>
      </c>
      <c r="H6" s="1"/>
      <c r="I6" s="1"/>
      <c r="J6" s="1"/>
      <c r="K6" s="1"/>
      <c r="M6"/>
      <c r="N6"/>
      <c r="O6"/>
      <c r="P6"/>
    </row>
    <row r="7" spans="1:19" ht="34.5" customHeight="1">
      <c r="A7" s="60" t="s">
        <v>4</v>
      </c>
      <c r="B7" s="1">
        <v>1</v>
      </c>
      <c r="C7" s="1"/>
      <c r="D7" s="1"/>
      <c r="E7" s="1"/>
      <c r="F7" s="57"/>
      <c r="G7" s="59" t="s">
        <v>26</v>
      </c>
      <c r="H7" s="52">
        <v>1</v>
      </c>
      <c r="I7" s="52"/>
      <c r="J7" s="52"/>
      <c r="K7" s="52"/>
    </row>
    <row r="8" spans="1:19" ht="15.75">
      <c r="A8" s="60" t="s">
        <v>5</v>
      </c>
      <c r="B8" s="1">
        <v>1</v>
      </c>
      <c r="C8" s="1"/>
      <c r="D8" s="1"/>
      <c r="E8" s="1"/>
      <c r="F8" s="57"/>
      <c r="G8" s="43" t="s">
        <v>27</v>
      </c>
      <c r="H8" s="61"/>
      <c r="I8" s="52"/>
      <c r="J8" s="52"/>
      <c r="K8" s="54"/>
    </row>
    <row r="9" spans="1:19" ht="360">
      <c r="A9" s="1" t="s">
        <v>6</v>
      </c>
      <c r="B9" s="52"/>
      <c r="C9" s="52"/>
      <c r="D9" s="52">
        <v>1</v>
      </c>
      <c r="E9" s="52" t="s">
        <v>73</v>
      </c>
      <c r="F9" s="57"/>
      <c r="G9" s="43" t="s">
        <v>28</v>
      </c>
      <c r="H9" s="61">
        <v>1</v>
      </c>
      <c r="I9" s="52"/>
      <c r="J9" s="52"/>
      <c r="K9" s="54"/>
    </row>
    <row r="10" spans="1:19" ht="15.75">
      <c r="A10" s="1" t="s">
        <v>7</v>
      </c>
      <c r="B10" s="40"/>
      <c r="C10" s="1"/>
      <c r="D10" s="1"/>
      <c r="E10" s="1"/>
      <c r="F10" s="57"/>
      <c r="G10" s="43" t="s">
        <v>29</v>
      </c>
      <c r="H10" s="61">
        <v>1</v>
      </c>
      <c r="I10" s="52"/>
      <c r="J10" s="52"/>
      <c r="K10" s="54"/>
    </row>
    <row r="11" spans="1:19" ht="53.25" customHeight="1">
      <c r="A11" s="60" t="s">
        <v>9</v>
      </c>
      <c r="B11" s="1">
        <v>1</v>
      </c>
      <c r="C11" s="1"/>
      <c r="D11" s="1"/>
      <c r="E11" s="1"/>
      <c r="F11" s="57"/>
      <c r="G11" s="62" t="s">
        <v>30</v>
      </c>
      <c r="H11" s="42"/>
      <c r="I11" s="42"/>
      <c r="J11" s="42"/>
      <c r="K11" s="42"/>
    </row>
    <row r="12" spans="1:19" ht="60">
      <c r="A12" s="60" t="s">
        <v>10</v>
      </c>
      <c r="B12" s="1"/>
      <c r="C12" s="1">
        <v>1</v>
      </c>
      <c r="D12" s="1"/>
      <c r="E12" s="1" t="s">
        <v>74</v>
      </c>
      <c r="F12" s="57"/>
      <c r="G12" s="57"/>
      <c r="H12" s="42">
        <f>SUM(H4:H11)</f>
        <v>5</v>
      </c>
      <c r="I12" s="42">
        <f>SUM(I4:I11)</f>
        <v>0</v>
      </c>
      <c r="J12" s="42">
        <f>SUM(J4:J11)</f>
        <v>0</v>
      </c>
      <c r="K12" s="42">
        <f>SUM(K4:K11)</f>
        <v>0</v>
      </c>
    </row>
    <row r="13" spans="1:19" ht="15.75" customHeight="1">
      <c r="A13" s="60" t="s">
        <v>11</v>
      </c>
      <c r="B13" s="1">
        <v>1</v>
      </c>
      <c r="C13" s="1"/>
      <c r="D13" s="1"/>
      <c r="E13" s="1"/>
      <c r="F13" s="57"/>
      <c r="G13" s="57"/>
      <c r="H13" s="57"/>
      <c r="I13" s="57"/>
      <c r="J13" s="57"/>
      <c r="K13" s="57"/>
    </row>
    <row r="14" spans="1:19">
      <c r="A14" s="1" t="s">
        <v>12</v>
      </c>
      <c r="B14" s="1"/>
      <c r="C14" s="1">
        <v>1</v>
      </c>
      <c r="D14" s="1"/>
      <c r="E14" s="1" t="s">
        <v>69</v>
      </c>
      <c r="F14" s="57"/>
      <c r="G14" s="57"/>
      <c r="H14" s="57"/>
      <c r="I14" s="57"/>
      <c r="J14" s="57"/>
      <c r="K14" s="57"/>
    </row>
    <row r="15" spans="1:19">
      <c r="A15" s="1" t="s">
        <v>13</v>
      </c>
      <c r="B15" s="1"/>
      <c r="C15" s="1"/>
      <c r="D15" s="1">
        <v>1</v>
      </c>
      <c r="E15" s="1"/>
      <c r="F15" s="57"/>
      <c r="G15" s="57"/>
      <c r="H15" s="57"/>
      <c r="I15" s="57"/>
      <c r="J15" s="57"/>
      <c r="K15" s="57"/>
    </row>
    <row r="16" spans="1:19" ht="30">
      <c r="A16" s="1" t="s">
        <v>14</v>
      </c>
      <c r="B16" s="41"/>
      <c r="C16" s="1">
        <v>1</v>
      </c>
      <c r="D16" s="1"/>
      <c r="E16" s="1" t="s">
        <v>70</v>
      </c>
      <c r="F16" s="57"/>
      <c r="G16" s="57"/>
      <c r="H16" s="57"/>
      <c r="I16" s="57"/>
      <c r="J16" s="57"/>
      <c r="K16" s="57"/>
    </row>
    <row r="17" spans="1:11" ht="15.75">
      <c r="A17" s="1" t="s">
        <v>15</v>
      </c>
      <c r="B17" s="41"/>
      <c r="C17" s="1"/>
      <c r="D17" s="1"/>
      <c r="E17" s="1"/>
      <c r="F17" s="57"/>
      <c r="G17" s="57"/>
      <c r="H17" s="57"/>
      <c r="I17" s="57"/>
      <c r="J17" s="57"/>
      <c r="K17" s="57"/>
    </row>
    <row r="18" spans="1:11" ht="29.25" customHeight="1">
      <c r="A18" s="60" t="s">
        <v>16</v>
      </c>
      <c r="B18" s="1">
        <v>1</v>
      </c>
      <c r="C18" s="1"/>
      <c r="D18" s="1"/>
      <c r="E18" s="1"/>
      <c r="F18" s="57"/>
      <c r="G18" s="57"/>
      <c r="H18" s="57"/>
      <c r="I18" s="57"/>
      <c r="J18" s="57"/>
      <c r="K18" s="57"/>
    </row>
    <row r="19" spans="1:11">
      <c r="A19" s="60" t="s">
        <v>17</v>
      </c>
      <c r="B19" s="1">
        <v>1</v>
      </c>
      <c r="C19" s="1"/>
      <c r="D19" s="1"/>
      <c r="E19" s="1"/>
      <c r="F19" s="57"/>
      <c r="G19" s="57"/>
      <c r="H19" s="57"/>
      <c r="I19" s="57"/>
      <c r="J19" s="57"/>
      <c r="K19" s="57"/>
    </row>
    <row r="20" spans="1:11" ht="15.75">
      <c r="A20" s="1" t="s">
        <v>18</v>
      </c>
      <c r="B20" s="41">
        <v>1</v>
      </c>
      <c r="C20" s="1"/>
      <c r="D20" s="1"/>
      <c r="E20" s="1"/>
      <c r="F20" s="57"/>
      <c r="G20" s="57"/>
      <c r="H20" s="57"/>
      <c r="I20" s="57"/>
      <c r="J20" s="57"/>
      <c r="K20" s="57"/>
    </row>
    <row r="21" spans="1:11" ht="60">
      <c r="A21" s="1" t="s">
        <v>19</v>
      </c>
      <c r="B21" s="41"/>
      <c r="C21" s="1"/>
      <c r="D21" s="1">
        <v>1</v>
      </c>
      <c r="E21" s="1" t="s">
        <v>71</v>
      </c>
      <c r="F21" s="57"/>
      <c r="G21" s="57"/>
      <c r="H21" s="57"/>
      <c r="I21" s="57"/>
      <c r="J21" s="57"/>
      <c r="K21" s="57"/>
    </row>
    <row r="22" spans="1:11" ht="17.25" customHeight="1">
      <c r="A22" s="60" t="s">
        <v>20</v>
      </c>
      <c r="B22" s="52"/>
      <c r="C22" s="52">
        <v>1</v>
      </c>
      <c r="D22" s="52"/>
      <c r="E22" s="52" t="s">
        <v>72</v>
      </c>
      <c r="F22" s="57"/>
      <c r="G22" s="57"/>
      <c r="H22" s="57"/>
      <c r="I22" s="57"/>
      <c r="J22" s="57"/>
      <c r="K22" s="57"/>
    </row>
    <row r="23" spans="1:11">
      <c r="A23" s="57"/>
      <c r="B23" s="42">
        <f>SUM(B4:B22)</f>
        <v>8</v>
      </c>
      <c r="C23" s="42">
        <f>SUM(C4:C22)</f>
        <v>6</v>
      </c>
      <c r="D23" s="42">
        <f>SUM(D4:D22)</f>
        <v>3</v>
      </c>
      <c r="E23" s="42">
        <f>SUM(E4:E22)</f>
        <v>0</v>
      </c>
      <c r="F23" s="57"/>
      <c r="G23" s="57"/>
      <c r="H23" s="57"/>
      <c r="I23" s="57"/>
      <c r="J23" s="57"/>
      <c r="K23" s="57"/>
    </row>
  </sheetData>
  <sheetProtection algorithmName="SHA-512" hashValue="5dYpHj6e5/vDiNfKLZOXtnygzbWc94NzyyT6mmJqzBwKi/8VXGkJR6RcdRJw4su7xJhbAAAbRIz+2ZBBuzNHWg==" saltValue="budsIZHHc515HHlWduUWnw=="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10</vt:i4>
      </vt:variant>
    </vt:vector>
  </HeadingPairs>
  <TitlesOfParts>
    <vt:vector size="10" baseType="lpstr">
      <vt:lpstr>WEEE - 1. Applied Scheme</vt:lpstr>
      <vt:lpstr>EEE - 1. Applied Scheme</vt:lpstr>
      <vt:lpstr>WEEE - 2. Discarders</vt:lpstr>
      <vt:lpstr>EEE - 2. Discarders</vt:lpstr>
      <vt:lpstr>WEEE - 3. Types of appliances</vt:lpstr>
      <vt:lpstr>EEE - 3. Types of appliances</vt:lpstr>
      <vt:lpstr>Data collection proposal</vt:lpstr>
      <vt:lpstr>Question 1</vt:lpstr>
      <vt:lpstr>Question 3</vt:lpstr>
      <vt:lpstr>Question 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2018-10-23T09:16:09Z</dcterms:modified>
</cp:coreProperties>
</file>